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<sst xmlns="http://schemas.openxmlformats.org/spreadsheetml/2006/main" count="404" uniqueCount="159">
  <si>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</si>
  <si>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</si>
  <si>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</si>
  <si>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</si>
  <si>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</si>
  <si>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</si>
  <si>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</si>
  <si>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</si>
  <si>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</si>
  <si>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</si>
  <si>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</si>
  <si>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</si>
  <si>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</si>
  <si>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</si>
  <si>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</si>
  <si>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</si>
  <si>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</si>
  <si>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</si>
  <si>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</si>
  <si>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</si>
  <si>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</si>
  <si>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</si>
  <si>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</si>
  <si>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</si>
  <si>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</si>
  <si>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</si>
  <si>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</si>
  <si>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</si>
  <si>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</si>
  <si>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</si>
  <si>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</si>
  <si>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</si>
  <si>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</si>
  <si>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</si>
  <si>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</si>
  <si>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</si>
  <si>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</si>
  <si>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</si>
  <si>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</si>
  <si>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</si>
  <si>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</si>
  <si>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</si>
  <si>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</si>
  <si>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</si>
  <si>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</si>
  <si>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</si>
  <si>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</si>
  <si>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</si>
  <si>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</si>
  <si>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</si>
  <si>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</si>
  <si>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</si>
  <si>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</si>
  <si>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</si>
  <si>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</si>
  <si>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</si>
  <si>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</si>
  <si>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</si>
  <si>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</si>
  <si>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</si>
  <si>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</si>
  <si>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</si>
  <si>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</si>
  <si>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</si>
  <si>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</si>
  <si>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</si>
  <si>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</si>
  <si>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</si>
  <si>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</si>
  <si>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</si>
  <si>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</si>
  <si>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</si>
  <si>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</si>
  <si>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</si>
  <si>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</si>
  <si>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</si>
  <si>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</si>
  <si>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</si>
  <si>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</si>
  <si>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</si>
  <si>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</si>
  <si>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</si>
  <si>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</si>
  <si>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</si>
  <si>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</si>
  <si>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</si>
  <si>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</si>
  <si>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</si>
  <si>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</si>
  <si>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</si>
  <si>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</si>
  <si>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</si>
  <si>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</si>
  <si>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</si>
  <si>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</si>
  <si>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</si>
  <si>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</si>
  <si>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</si>
  <si>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</si>
  <si>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</si>
  <si>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</si>
  <si>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</si>
  <si>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</si>
  <si>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</si>
  <si>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</si>
  <si>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</si>
  <si>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</si>
  <si>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</si>
  <si>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</si>
  <si>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</si>
  <si>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</si>
  <si>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</si>
  <si>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</si>
  <si>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</si>
  <si>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</si>
  <si>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</si>
  <si>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</si>
  <si>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</si>
  <si>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</si>
  <si>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</si>
  <si>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</si>
  <si>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</si>
  <si>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</si>
  <si>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</si>
  <si>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</si>
  <si>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</si>
  <si>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</si>
  <si>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</si>
  <si>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</si>
  <si>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</si>
  <si>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</si>
  <si>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</si>
  <si>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</si>
  <si>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</si>
  <si>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</si>
  <si>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</si>
  <si>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</si>
  <si>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</si>
  <si>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</si>
  <si>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</si>
  <si>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</si>
  <si>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</si>
  <si>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</si>
  <si>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</si>
  <si>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</si>
  <si>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</si>
  <si>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</si>
  <si>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</si>
  <si>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</si>
  <si>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</si>
  <si>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</si>
  <si>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</si>
  <si>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</si>
  <si>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</si>
  <si>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</si>
  <si>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</si>
  <si>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08.09</t>
  </si>
  <si>
    <t>Уборка сельскохозяйственных культур     09.09.2016</t>
  </si>
  <si>
    <t>09.09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</si>
</sst>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14" fontId="0" fillId="0" borderId="0" xfId="0" applyNumberFormat="1" applyAlignment="1">
      <alignment/>
    </xf>
    <xf numFmtId="14" fontId="25" fillId="0" borderId="0" xfId="0" applyNumberFormat="1" applyFont="1" applyAlignment="1">
      <alignment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5" xfId="60" applyFont="1" applyBorder="1" applyAlignment="1" applyProtection="1">
      <alignment horizontal="center"/>
      <protection locked="0"/>
    </xf>
    <xf numFmtId="0" fontId="37" fillId="0" borderId="65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5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F29" sqref="BF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82" t="s">
        <v>157</v>
      </c>
      <c r="D1" s="383"/>
      <c r="E1" s="383"/>
      <c r="F1" s="383"/>
      <c r="G1" s="383"/>
      <c r="H1" s="383"/>
      <c r="I1" s="383"/>
      <c r="J1" s="383"/>
      <c r="K1" s="383"/>
      <c r="L1" s="383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1"/>
      <c r="BR1" s="381"/>
      <c r="BS1" s="381"/>
      <c r="BT1" s="381"/>
      <c r="BU1" s="381"/>
    </row>
    <row r="2" spans="1:73" ht="16.5">
      <c r="A2" s="5"/>
      <c r="B2" s="5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4" t="s">
        <v>17</v>
      </c>
      <c r="B4" s="396" t="s">
        <v>31</v>
      </c>
      <c r="C4" s="385" t="s">
        <v>32</v>
      </c>
      <c r="D4" s="386"/>
      <c r="E4" s="386"/>
      <c r="F4" s="386"/>
      <c r="G4" s="387"/>
      <c r="H4" s="385" t="s">
        <v>25</v>
      </c>
      <c r="I4" s="386"/>
      <c r="J4" s="386"/>
      <c r="K4" s="386"/>
      <c r="L4" s="387"/>
      <c r="M4" s="385" t="s">
        <v>26</v>
      </c>
      <c r="N4" s="386"/>
      <c r="O4" s="386"/>
      <c r="P4" s="386"/>
      <c r="Q4" s="387"/>
      <c r="R4" s="385" t="s">
        <v>42</v>
      </c>
      <c r="S4" s="388"/>
      <c r="T4" s="388"/>
      <c r="U4" s="388"/>
      <c r="V4" s="389"/>
      <c r="W4" s="385" t="s">
        <v>33</v>
      </c>
      <c r="X4" s="386"/>
      <c r="Y4" s="386"/>
      <c r="Z4" s="386"/>
      <c r="AA4" s="386"/>
      <c r="AB4" s="387"/>
      <c r="AC4" s="385" t="s">
        <v>34</v>
      </c>
      <c r="AD4" s="386"/>
      <c r="AE4" s="386"/>
      <c r="AF4" s="386"/>
      <c r="AG4" s="387"/>
      <c r="AH4" s="385" t="s">
        <v>35</v>
      </c>
      <c r="AI4" s="386"/>
      <c r="AJ4" s="386"/>
      <c r="AK4" s="386"/>
      <c r="AL4" s="387"/>
      <c r="AM4" s="385" t="s">
        <v>36</v>
      </c>
      <c r="AN4" s="386"/>
      <c r="AO4" s="386"/>
      <c r="AP4" s="386"/>
      <c r="AQ4" s="387"/>
      <c r="AR4" s="385" t="s">
        <v>37</v>
      </c>
      <c r="AS4" s="386"/>
      <c r="AT4" s="386"/>
      <c r="AU4" s="386"/>
      <c r="AV4" s="393"/>
      <c r="AW4" s="385" t="s">
        <v>38</v>
      </c>
      <c r="AX4" s="386"/>
      <c r="AY4" s="386"/>
      <c r="AZ4" s="386"/>
      <c r="BA4" s="387"/>
      <c r="BB4" s="385" t="s">
        <v>39</v>
      </c>
      <c r="BC4" s="386"/>
      <c r="BD4" s="386"/>
      <c r="BE4" s="386"/>
      <c r="BF4" s="387"/>
      <c r="BG4" s="385" t="s">
        <v>40</v>
      </c>
      <c r="BH4" s="386"/>
      <c r="BI4" s="386"/>
      <c r="BJ4" s="386"/>
      <c r="BK4" s="387"/>
      <c r="BL4" s="385" t="s">
        <v>41</v>
      </c>
      <c r="BM4" s="386"/>
      <c r="BN4" s="386"/>
      <c r="BO4" s="386"/>
      <c r="BP4" s="387"/>
      <c r="BQ4" s="390" t="s">
        <v>27</v>
      </c>
      <c r="BR4" s="391"/>
      <c r="BS4" s="391"/>
      <c r="BT4" s="391"/>
      <c r="BU4" s="392"/>
    </row>
    <row r="5" spans="1:73" ht="81.75" customHeight="1">
      <c r="A5" s="395"/>
      <c r="B5" s="397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7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 aca="true" t="shared" si="15" ref="BD9:BD16">BC9/BB9*100</f>
        <v>100</v>
      </c>
      <c r="BE9" s="114">
        <v>70</v>
      </c>
      <c r="BF9" s="96">
        <f aca="true" t="shared" si="16" ref="BF9:BF16"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7" ref="Z10:Z15">Y10/W10*100</f>
        <v>100</v>
      </c>
      <c r="AA10" s="106">
        <v>30</v>
      </c>
      <c r="AB10" s="96">
        <f aca="true" t="shared" si="18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 t="shared" si="15"/>
        <v>100</v>
      </c>
      <c r="BE10" s="114">
        <v>243</v>
      </c>
      <c r="BF10" s="96">
        <f t="shared" si="16"/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7"/>
        <v>100</v>
      </c>
      <c r="AA11" s="106">
        <v>556</v>
      </c>
      <c r="AB11" s="96">
        <f t="shared" si="18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 t="shared" si="15"/>
        <v>100</v>
      </c>
      <c r="BE11" s="114">
        <v>524</v>
      </c>
      <c r="BF11" s="96">
        <f t="shared" si="16"/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58684</v>
      </c>
      <c r="E12" s="95">
        <f t="shared" si="1"/>
        <v>99.07147921801668</v>
      </c>
      <c r="F12" s="94">
        <f t="shared" si="2"/>
        <v>120711</v>
      </c>
      <c r="G12" s="96">
        <f t="shared" si="3"/>
        <v>20.569661236452866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7"/>
        <v>100</v>
      </c>
      <c r="AA12" s="106">
        <v>894</v>
      </c>
      <c r="AB12" s="96">
        <f t="shared" si="18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29959</v>
      </c>
      <c r="AG12" s="99">
        <f t="shared" si="14"/>
        <v>12.69664349889812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>
        <v>243</v>
      </c>
      <c r="BD12" s="74">
        <f t="shared" si="15"/>
        <v>44.751381215469614</v>
      </c>
      <c r="BE12" s="114">
        <v>194</v>
      </c>
      <c r="BF12" s="96">
        <f t="shared" si="16"/>
        <v>7.983539094650206</v>
      </c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/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7"/>
        <v>100</v>
      </c>
      <c r="AA13" s="106">
        <v>3825</v>
      </c>
      <c r="AB13" s="96">
        <f t="shared" si="18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 t="shared" si="15"/>
        <v>100</v>
      </c>
      <c r="BE13" s="114">
        <v>227</v>
      </c>
      <c r="BF13" s="96">
        <f t="shared" si="16"/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7"/>
        <v>100</v>
      </c>
      <c r="AA14" s="122">
        <v>620</v>
      </c>
      <c r="AB14" s="96">
        <f t="shared" si="18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 t="shared" si="15"/>
        <v>100</v>
      </c>
      <c r="BE14" s="114">
        <v>342</v>
      </c>
      <c r="BF14" s="96">
        <f t="shared" si="16"/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9" ref="D15:D23">I15+N15+S15+Y15+AD15+AI15+AN15+AS15+AX15+BC15+BH15+BM15</f>
        <v>25084</v>
      </c>
      <c r="E15" s="95">
        <f aca="true" t="shared" si="20" ref="E15:E25">D15/C15*100</f>
        <v>94.06382420219748</v>
      </c>
      <c r="F15" s="94">
        <f aca="true" t="shared" si="21" ref="F15:F23">K15+P15+U15+AA15+AF15+AK15+AP15+AU15+AZ15+BE15+BJ15+BO15</f>
        <v>61722</v>
      </c>
      <c r="G15" s="96">
        <f aca="true" t="shared" si="22" ref="G15:G23">F15/D15*10</f>
        <v>24.606123425291024</v>
      </c>
      <c r="H15" s="97">
        <v>11076</v>
      </c>
      <c r="I15" s="98">
        <v>11076</v>
      </c>
      <c r="J15" s="74">
        <f aca="true" t="shared" si="23" ref="J15:J23">I15/H15*100</f>
        <v>100</v>
      </c>
      <c r="K15" s="98">
        <v>33925</v>
      </c>
      <c r="L15" s="99">
        <f aca="true" t="shared" si="24" ref="L15:L23">K15/I15*10</f>
        <v>30.629288551823763</v>
      </c>
      <c r="M15" s="22">
        <v>708</v>
      </c>
      <c r="N15" s="100">
        <v>708</v>
      </c>
      <c r="O15" s="74">
        <f aca="true" t="shared" si="25" ref="O15:O21">N15/M15*100</f>
        <v>100</v>
      </c>
      <c r="P15" s="100">
        <v>1379</v>
      </c>
      <c r="Q15" s="99">
        <f aca="true" t="shared" si="26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7"/>
        <v>100</v>
      </c>
      <c r="AA15" s="122">
        <v>265</v>
      </c>
      <c r="AB15" s="96">
        <f t="shared" si="18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7" ref="AJ15:AJ26">AI15/AH15*100</f>
        <v>100</v>
      </c>
      <c r="AK15" s="122">
        <v>14245</v>
      </c>
      <c r="AL15" s="96">
        <f aca="true" t="shared" si="28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 t="shared" si="15"/>
        <v>100</v>
      </c>
      <c r="BE15" s="114">
        <v>88</v>
      </c>
      <c r="BF15" s="96">
        <f t="shared" si="16"/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9"/>
        <v>14843</v>
      </c>
      <c r="E16" s="95">
        <f t="shared" si="20"/>
        <v>100</v>
      </c>
      <c r="F16" s="94">
        <f t="shared" si="21"/>
        <v>34461</v>
      </c>
      <c r="G16" s="96">
        <f t="shared" si="22"/>
        <v>23.21700464865593</v>
      </c>
      <c r="H16" s="97">
        <v>10873</v>
      </c>
      <c r="I16" s="98">
        <v>10873</v>
      </c>
      <c r="J16" s="74">
        <f t="shared" si="23"/>
        <v>100</v>
      </c>
      <c r="K16" s="98">
        <v>26015</v>
      </c>
      <c r="L16" s="99">
        <f t="shared" si="24"/>
        <v>23.926239308378552</v>
      </c>
      <c r="M16" s="22">
        <v>160</v>
      </c>
      <c r="N16" s="100">
        <v>160</v>
      </c>
      <c r="O16" s="74">
        <f t="shared" si="25"/>
        <v>100</v>
      </c>
      <c r="P16" s="100">
        <v>288</v>
      </c>
      <c r="Q16" s="99">
        <f t="shared" si="26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7"/>
        <v>100</v>
      </c>
      <c r="AK16" s="122">
        <v>6101</v>
      </c>
      <c r="AL16" s="96">
        <f t="shared" si="28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 t="shared" si="15"/>
        <v>100</v>
      </c>
      <c r="BE16" s="114">
        <v>201</v>
      </c>
      <c r="BF16" s="96">
        <f t="shared" si="16"/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9"/>
        <v>8409</v>
      </c>
      <c r="E17" s="95">
        <f t="shared" si="20"/>
        <v>100</v>
      </c>
      <c r="F17" s="94">
        <f t="shared" si="21"/>
        <v>15047.5</v>
      </c>
      <c r="G17" s="96">
        <f t="shared" si="22"/>
        <v>17.89451777857058</v>
      </c>
      <c r="H17" s="97">
        <v>6339</v>
      </c>
      <c r="I17" s="98">
        <v>6339</v>
      </c>
      <c r="J17" s="74">
        <f t="shared" si="23"/>
        <v>100</v>
      </c>
      <c r="K17" s="98">
        <v>12044</v>
      </c>
      <c r="L17" s="99">
        <f t="shared" si="24"/>
        <v>18.999842246411106</v>
      </c>
      <c r="M17" s="22">
        <v>208</v>
      </c>
      <c r="N17" s="100">
        <v>208</v>
      </c>
      <c r="O17" s="74">
        <f t="shared" si="25"/>
        <v>100</v>
      </c>
      <c r="P17" s="100">
        <v>416</v>
      </c>
      <c r="Q17" s="99">
        <f t="shared" si="26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7"/>
        <v>100</v>
      </c>
      <c r="AK17" s="122">
        <v>667.5</v>
      </c>
      <c r="AL17" s="96">
        <f t="shared" si="28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9"/>
        <v>20500</v>
      </c>
      <c r="E18" s="95">
        <f t="shared" si="20"/>
        <v>100</v>
      </c>
      <c r="F18" s="94">
        <f t="shared" si="21"/>
        <v>34563</v>
      </c>
      <c r="G18" s="96">
        <f t="shared" si="22"/>
        <v>16.86</v>
      </c>
      <c r="H18" s="97">
        <v>9075</v>
      </c>
      <c r="I18" s="98">
        <v>9075</v>
      </c>
      <c r="J18" s="74">
        <f t="shared" si="23"/>
        <v>100</v>
      </c>
      <c r="K18" s="98">
        <v>12952</v>
      </c>
      <c r="L18" s="99">
        <f t="shared" si="24"/>
        <v>14.272176308539946</v>
      </c>
      <c r="M18" s="22">
        <v>457</v>
      </c>
      <c r="N18" s="100">
        <v>457</v>
      </c>
      <c r="O18" s="74">
        <f t="shared" si="25"/>
        <v>100</v>
      </c>
      <c r="P18" s="100">
        <v>308</v>
      </c>
      <c r="Q18" s="99">
        <f t="shared" si="26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9" ref="AE18:AE26">AD18/AC18*100</f>
        <v>100</v>
      </c>
      <c r="AF18" s="121">
        <v>1312</v>
      </c>
      <c r="AG18" s="99">
        <f aca="true" t="shared" si="30" ref="AG18:AG26">AF18/AD18*10</f>
        <v>17.083333333333332</v>
      </c>
      <c r="AH18" s="18">
        <v>8192</v>
      </c>
      <c r="AI18" s="122">
        <v>8192</v>
      </c>
      <c r="AJ18" s="109">
        <f t="shared" si="27"/>
        <v>100</v>
      </c>
      <c r="AK18" s="122">
        <v>16432</v>
      </c>
      <c r="AL18" s="96">
        <f t="shared" si="28"/>
        <v>20.05859375</v>
      </c>
      <c r="AM18" s="18">
        <v>1810</v>
      </c>
      <c r="AN18" s="121">
        <v>1810</v>
      </c>
      <c r="AO18" s="110">
        <f aca="true" t="shared" si="31" ref="AO18:AO26">AN18/AM18*100</f>
        <v>100</v>
      </c>
      <c r="AP18" s="121">
        <v>3135</v>
      </c>
      <c r="AQ18" s="96">
        <f aca="true" t="shared" si="32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9"/>
        <v>15115</v>
      </c>
      <c r="E19" s="95">
        <f t="shared" si="20"/>
        <v>100</v>
      </c>
      <c r="F19" s="94">
        <f t="shared" si="21"/>
        <v>26441</v>
      </c>
      <c r="G19" s="96">
        <f t="shared" si="22"/>
        <v>17.49321865696328</v>
      </c>
      <c r="H19" s="97">
        <v>6554</v>
      </c>
      <c r="I19" s="98">
        <v>6554</v>
      </c>
      <c r="J19" s="74">
        <f t="shared" si="23"/>
        <v>100</v>
      </c>
      <c r="K19" s="98">
        <v>13909</v>
      </c>
      <c r="L19" s="99">
        <f t="shared" si="24"/>
        <v>21.2221544095209</v>
      </c>
      <c r="M19" s="22">
        <v>325</v>
      </c>
      <c r="N19" s="100">
        <v>325</v>
      </c>
      <c r="O19" s="74">
        <f t="shared" si="25"/>
        <v>100</v>
      </c>
      <c r="P19" s="100">
        <v>315</v>
      </c>
      <c r="Q19" s="96">
        <f t="shared" si="26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9"/>
        <v>100</v>
      </c>
      <c r="AF19" s="121">
        <v>4594</v>
      </c>
      <c r="AG19" s="99">
        <f t="shared" si="30"/>
        <v>13.350770124963674</v>
      </c>
      <c r="AH19" s="18">
        <v>3575</v>
      </c>
      <c r="AI19" s="122">
        <v>3575</v>
      </c>
      <c r="AJ19" s="109">
        <f t="shared" si="27"/>
        <v>100</v>
      </c>
      <c r="AK19" s="122">
        <v>5959</v>
      </c>
      <c r="AL19" s="96">
        <f t="shared" si="28"/>
        <v>16.66853146853147</v>
      </c>
      <c r="AM19" s="18">
        <v>794</v>
      </c>
      <c r="AN19" s="121">
        <v>794</v>
      </c>
      <c r="AO19" s="110">
        <f t="shared" si="31"/>
        <v>100</v>
      </c>
      <c r="AP19" s="121">
        <v>1165</v>
      </c>
      <c r="AQ19" s="96">
        <f t="shared" si="32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9"/>
        <v>15696</v>
      </c>
      <c r="E20" s="95">
        <f t="shared" si="20"/>
        <v>100</v>
      </c>
      <c r="F20" s="94">
        <f t="shared" si="21"/>
        <v>21073</v>
      </c>
      <c r="G20" s="96">
        <f t="shared" si="22"/>
        <v>13.425713557594293</v>
      </c>
      <c r="H20" s="97">
        <v>4324</v>
      </c>
      <c r="I20" s="98">
        <v>4324</v>
      </c>
      <c r="J20" s="74">
        <f t="shared" si="23"/>
        <v>100</v>
      </c>
      <c r="K20" s="98">
        <v>6193</v>
      </c>
      <c r="L20" s="99">
        <f t="shared" si="24"/>
        <v>14.322386679000925</v>
      </c>
      <c r="M20" s="22">
        <v>1812</v>
      </c>
      <c r="N20" s="100">
        <v>1812</v>
      </c>
      <c r="O20" s="74">
        <f t="shared" si="25"/>
        <v>100</v>
      </c>
      <c r="P20" s="100">
        <v>1588</v>
      </c>
      <c r="Q20" s="99">
        <f t="shared" si="26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9"/>
        <v>100</v>
      </c>
      <c r="AF20" s="121">
        <v>2359</v>
      </c>
      <c r="AG20" s="99">
        <f t="shared" si="30"/>
        <v>11.70138888888889</v>
      </c>
      <c r="AH20" s="18">
        <v>3410</v>
      </c>
      <c r="AI20" s="122">
        <v>3410</v>
      </c>
      <c r="AJ20" s="109">
        <f t="shared" si="27"/>
        <v>100</v>
      </c>
      <c r="AK20" s="122">
        <v>6059</v>
      </c>
      <c r="AL20" s="96">
        <f t="shared" si="28"/>
        <v>17.7683284457478</v>
      </c>
      <c r="AM20" s="18">
        <v>2479</v>
      </c>
      <c r="AN20" s="121">
        <v>2479</v>
      </c>
      <c r="AO20" s="110">
        <f t="shared" si="31"/>
        <v>100</v>
      </c>
      <c r="AP20" s="121">
        <v>3396</v>
      </c>
      <c r="AQ20" s="96">
        <f t="shared" si="32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9"/>
        <v>26142</v>
      </c>
      <c r="E21" s="95">
        <f t="shared" si="20"/>
        <v>99.48245680797625</v>
      </c>
      <c r="F21" s="94">
        <f t="shared" si="21"/>
        <v>70014</v>
      </c>
      <c r="G21" s="96">
        <f t="shared" si="22"/>
        <v>26.78218957998623</v>
      </c>
      <c r="H21" s="97">
        <v>13629</v>
      </c>
      <c r="I21" s="98">
        <v>13629</v>
      </c>
      <c r="J21" s="74">
        <f t="shared" si="23"/>
        <v>100</v>
      </c>
      <c r="K21" s="98">
        <v>45779</v>
      </c>
      <c r="L21" s="99">
        <f t="shared" si="24"/>
        <v>33.58940494533715</v>
      </c>
      <c r="M21" s="22">
        <v>2033</v>
      </c>
      <c r="N21" s="100">
        <v>2033</v>
      </c>
      <c r="O21" s="74">
        <f t="shared" si="25"/>
        <v>100</v>
      </c>
      <c r="P21" s="100">
        <v>3656</v>
      </c>
      <c r="Q21" s="99">
        <f t="shared" si="26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3" ref="Z21:Z26">Y21/W21*100</f>
        <v>100</v>
      </c>
      <c r="AA21" s="106">
        <v>732</v>
      </c>
      <c r="AB21" s="96">
        <f aca="true" t="shared" si="34" ref="AB21:AB26">AA21/Y21*10</f>
        <v>27.111111111111114</v>
      </c>
      <c r="AC21" s="18">
        <v>3913</v>
      </c>
      <c r="AD21" s="107">
        <v>3913</v>
      </c>
      <c r="AE21" s="108">
        <f t="shared" si="29"/>
        <v>100</v>
      </c>
      <c r="AF21" s="107">
        <v>7619</v>
      </c>
      <c r="AG21" s="99">
        <f t="shared" si="30"/>
        <v>19.470994122156913</v>
      </c>
      <c r="AH21" s="18">
        <v>3438</v>
      </c>
      <c r="AI21" s="106">
        <v>3438</v>
      </c>
      <c r="AJ21" s="109">
        <f t="shared" si="27"/>
        <v>100</v>
      </c>
      <c r="AK21" s="106">
        <v>7541</v>
      </c>
      <c r="AL21" s="96">
        <f t="shared" si="28"/>
        <v>21.934264107038977</v>
      </c>
      <c r="AM21" s="18">
        <v>960</v>
      </c>
      <c r="AN21" s="107">
        <v>960</v>
      </c>
      <c r="AO21" s="110">
        <f t="shared" si="31"/>
        <v>100</v>
      </c>
      <c r="AP21" s="107">
        <v>2064</v>
      </c>
      <c r="AQ21" s="96">
        <f t="shared" si="32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5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9"/>
        <v>34605</v>
      </c>
      <c r="E22" s="95">
        <f t="shared" si="20"/>
        <v>94.99039253362614</v>
      </c>
      <c r="F22" s="94">
        <f t="shared" si="21"/>
        <v>80375</v>
      </c>
      <c r="G22" s="96">
        <f t="shared" si="22"/>
        <v>23.22641236815489</v>
      </c>
      <c r="H22" s="97">
        <v>15854</v>
      </c>
      <c r="I22" s="98">
        <v>15854</v>
      </c>
      <c r="J22" s="74">
        <f t="shared" si="23"/>
        <v>100</v>
      </c>
      <c r="K22" s="98">
        <v>47562</v>
      </c>
      <c r="L22" s="99">
        <f t="shared" si="24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3"/>
        <v>100</v>
      </c>
      <c r="AA22" s="106">
        <v>2464</v>
      </c>
      <c r="AB22" s="96">
        <f t="shared" si="34"/>
        <v>13.247311827956988</v>
      </c>
      <c r="AC22" s="18">
        <v>11325</v>
      </c>
      <c r="AD22" s="107">
        <v>11325</v>
      </c>
      <c r="AE22" s="108">
        <f t="shared" si="29"/>
        <v>100</v>
      </c>
      <c r="AF22" s="107">
        <v>17017</v>
      </c>
      <c r="AG22" s="99">
        <f t="shared" si="30"/>
        <v>15.026048565121412</v>
      </c>
      <c r="AH22" s="18">
        <v>4778</v>
      </c>
      <c r="AI22" s="106">
        <v>4778</v>
      </c>
      <c r="AJ22" s="109">
        <f t="shared" si="27"/>
        <v>100</v>
      </c>
      <c r="AK22" s="106">
        <v>11751</v>
      </c>
      <c r="AL22" s="96">
        <f t="shared" si="28"/>
        <v>24.593972373377984</v>
      </c>
      <c r="AM22" s="18">
        <v>695</v>
      </c>
      <c r="AN22" s="107">
        <v>695</v>
      </c>
      <c r="AO22" s="110">
        <f t="shared" si="31"/>
        <v>100</v>
      </c>
      <c r="AP22" s="107">
        <v>1440</v>
      </c>
      <c r="AQ22" s="96">
        <f t="shared" si="32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5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9"/>
        <v>14670</v>
      </c>
      <c r="E23" s="95">
        <f t="shared" si="20"/>
        <v>100</v>
      </c>
      <c r="F23" s="94">
        <f t="shared" si="21"/>
        <v>19664</v>
      </c>
      <c r="G23" s="96">
        <f t="shared" si="22"/>
        <v>13.404226312201772</v>
      </c>
      <c r="H23" s="97">
        <v>4404</v>
      </c>
      <c r="I23" s="98">
        <v>4404</v>
      </c>
      <c r="J23" s="74">
        <f t="shared" si="23"/>
        <v>100</v>
      </c>
      <c r="K23" s="98">
        <v>9722</v>
      </c>
      <c r="L23" s="99">
        <f t="shared" si="24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3"/>
        <v>100</v>
      </c>
      <c r="AA23" s="106">
        <v>561</v>
      </c>
      <c r="AB23" s="96">
        <f t="shared" si="34"/>
        <v>17.314814814814813</v>
      </c>
      <c r="AC23" s="18">
        <v>6241</v>
      </c>
      <c r="AD23" s="107">
        <v>6241</v>
      </c>
      <c r="AE23" s="108">
        <f t="shared" si="29"/>
        <v>100</v>
      </c>
      <c r="AF23" s="107">
        <v>4177</v>
      </c>
      <c r="AG23" s="96">
        <f t="shared" si="30"/>
        <v>6.692837686268226</v>
      </c>
      <c r="AH23" s="18">
        <v>1297</v>
      </c>
      <c r="AI23" s="106">
        <v>1297</v>
      </c>
      <c r="AJ23" s="109">
        <f t="shared" si="27"/>
        <v>100</v>
      </c>
      <c r="AK23" s="106">
        <v>1612</v>
      </c>
      <c r="AL23" s="96">
        <f t="shared" si="28"/>
        <v>12.428681572860448</v>
      </c>
      <c r="AM23" s="18">
        <v>1474</v>
      </c>
      <c r="AN23" s="107">
        <v>1474</v>
      </c>
      <c r="AO23" s="110">
        <f t="shared" si="31"/>
        <v>100</v>
      </c>
      <c r="AP23" s="107">
        <v>2569</v>
      </c>
      <c r="AQ23" s="96">
        <f t="shared" si="32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20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3"/>
        <v>100</v>
      </c>
      <c r="AA24" s="106">
        <v>4994</v>
      </c>
      <c r="AB24" s="96">
        <f t="shared" si="34"/>
        <v>24.25449247207382</v>
      </c>
      <c r="AC24" s="18">
        <v>11382</v>
      </c>
      <c r="AD24" s="121">
        <v>11382</v>
      </c>
      <c r="AE24" s="108">
        <f t="shared" si="29"/>
        <v>100</v>
      </c>
      <c r="AF24" s="121">
        <v>24719</v>
      </c>
      <c r="AG24" s="96">
        <f t="shared" si="30"/>
        <v>21.71762431910033</v>
      </c>
      <c r="AH24" s="18">
        <v>8928</v>
      </c>
      <c r="AI24" s="122">
        <v>8928</v>
      </c>
      <c r="AJ24" s="109">
        <f t="shared" si="27"/>
        <v>100</v>
      </c>
      <c r="AK24" s="122">
        <v>21300</v>
      </c>
      <c r="AL24" s="96">
        <f t="shared" si="28"/>
        <v>23.857526881720432</v>
      </c>
      <c r="AM24" s="18">
        <v>1549</v>
      </c>
      <c r="AN24" s="121">
        <v>1549</v>
      </c>
      <c r="AO24" s="110">
        <f t="shared" si="31"/>
        <v>100</v>
      </c>
      <c r="AP24" s="121">
        <v>4041</v>
      </c>
      <c r="AQ24" s="96">
        <f t="shared" si="32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5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20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3"/>
        <v>100</v>
      </c>
      <c r="AA25" s="106">
        <v>1109</v>
      </c>
      <c r="AB25" s="96">
        <f t="shared" si="34"/>
        <v>16.35693215339233</v>
      </c>
      <c r="AC25" s="18">
        <v>27810</v>
      </c>
      <c r="AD25" s="107">
        <v>27810</v>
      </c>
      <c r="AE25" s="108">
        <f t="shared" si="29"/>
        <v>100</v>
      </c>
      <c r="AF25" s="107">
        <v>60837</v>
      </c>
      <c r="AG25" s="96">
        <f t="shared" si="30"/>
        <v>21.87594390507012</v>
      </c>
      <c r="AH25" s="18">
        <v>10498</v>
      </c>
      <c r="AI25" s="106">
        <v>10498</v>
      </c>
      <c r="AJ25" s="109">
        <f t="shared" si="27"/>
        <v>100</v>
      </c>
      <c r="AK25" s="106">
        <v>26678</v>
      </c>
      <c r="AL25" s="96">
        <f t="shared" si="28"/>
        <v>25.412459516098306</v>
      </c>
      <c r="AM25" s="18">
        <v>1158</v>
      </c>
      <c r="AN25" s="107">
        <v>1158</v>
      </c>
      <c r="AO25" s="110">
        <f t="shared" si="31"/>
        <v>100</v>
      </c>
      <c r="AP25" s="107">
        <v>2059</v>
      </c>
      <c r="AQ25" s="96">
        <f t="shared" si="32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3"/>
        <v>100</v>
      </c>
      <c r="AA26" s="106">
        <v>6</v>
      </c>
      <c r="AB26" s="96">
        <f t="shared" si="34"/>
        <v>20</v>
      </c>
      <c r="AC26" s="18">
        <v>2705</v>
      </c>
      <c r="AD26" s="107">
        <v>2705</v>
      </c>
      <c r="AE26" s="108">
        <f t="shared" si="29"/>
        <v>100</v>
      </c>
      <c r="AF26" s="107">
        <v>5519</v>
      </c>
      <c r="AG26" s="96">
        <f t="shared" si="30"/>
        <v>20.402957486136785</v>
      </c>
      <c r="AH26" s="18">
        <v>12298</v>
      </c>
      <c r="AI26" s="106">
        <v>12298</v>
      </c>
      <c r="AJ26" s="125">
        <f t="shared" si="27"/>
        <v>100</v>
      </c>
      <c r="AK26" s="106">
        <v>38551</v>
      </c>
      <c r="AL26" s="96">
        <f t="shared" si="28"/>
        <v>31.347373556675883</v>
      </c>
      <c r="AM26" s="18">
        <v>1487</v>
      </c>
      <c r="AN26" s="107">
        <v>1487</v>
      </c>
      <c r="AO26" s="110">
        <f t="shared" si="31"/>
        <v>100</v>
      </c>
      <c r="AP26" s="107">
        <v>4043</v>
      </c>
      <c r="AQ26" s="96">
        <f t="shared" si="32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5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0</v>
      </c>
      <c r="C28" s="134">
        <f>SUM(C6:C26)</f>
        <v>541216</v>
      </c>
      <c r="D28" s="135">
        <f>SUM(D6:D26)</f>
        <v>531672</v>
      </c>
      <c r="E28" s="136">
        <f>D28/C28*100</f>
        <v>98.23656359013776</v>
      </c>
      <c r="F28" s="135">
        <f>SUM(F6:F26)</f>
        <v>1301725.5</v>
      </c>
      <c r="G28" s="137">
        <f>F28/D28*10</f>
        <v>24.48361960005417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226513</v>
      </c>
      <c r="AG28" s="145">
        <f>AF28/AD28*10</f>
        <v>17.512989021184474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39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4958</v>
      </c>
      <c r="BD28" s="88">
        <f>BC28/BB28*100</f>
        <v>94.29440852034995</v>
      </c>
      <c r="BE28" s="90">
        <f>SUM(BE7:BE27)</f>
        <v>5621</v>
      </c>
      <c r="BF28" s="89">
        <f>BE28/BC28*10</f>
        <v>11.337232755143203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7182</v>
      </c>
      <c r="BR28" s="87">
        <f>SUM(BR6:BR26)</f>
        <v>6312</v>
      </c>
      <c r="BS28" s="88">
        <f>BR28/BQ28*100</f>
        <v>87.88638262322472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1682</v>
      </c>
      <c r="C29" s="149">
        <v>526586</v>
      </c>
      <c r="D29" s="150">
        <v>486664</v>
      </c>
      <c r="E29" s="151">
        <v>92.41871223313952</v>
      </c>
      <c r="F29" s="150">
        <v>839810</v>
      </c>
      <c r="G29" s="152">
        <v>17.256464418983118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6">
        <f>AD29/AC29*100</f>
        <v>66.52472923444385</v>
      </c>
      <c r="AF29" s="161">
        <v>122185</v>
      </c>
      <c r="AG29" s="247">
        <f>AF29/AD29*10</f>
        <v>15.127335305988536</v>
      </c>
      <c r="AH29" s="160">
        <v>91964</v>
      </c>
      <c r="AI29" s="161">
        <v>77528</v>
      </c>
      <c r="AJ29" s="244">
        <f>AI29/AH29*100</f>
        <v>84.30255317298074</v>
      </c>
      <c r="AK29" s="161">
        <v>115374</v>
      </c>
      <c r="AL29" s="245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8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2207</v>
      </c>
      <c r="BD29" s="128">
        <f>BC29/BB29*100</f>
        <v>78.1515580736544</v>
      </c>
      <c r="BE29" s="81">
        <v>2435</v>
      </c>
      <c r="BF29" s="129">
        <f>BE29/BC29*10</f>
        <v>11.03307657453557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H27" sqref="BH27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398" t="s">
        <v>53</v>
      </c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131"/>
      <c r="W1" s="131"/>
      <c r="X1" s="131"/>
      <c r="Y1" s="131"/>
      <c r="Z1" s="131"/>
      <c r="AA1" s="251"/>
      <c r="AB1" s="251"/>
      <c r="AC1" s="251"/>
      <c r="AD1" s="251"/>
      <c r="AE1" s="25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400">
        <v>42622</v>
      </c>
      <c r="T2" s="401"/>
      <c r="U2" s="401"/>
      <c r="V2" s="5"/>
      <c r="W2" s="5"/>
      <c r="X2" s="400"/>
      <c r="Y2" s="401"/>
      <c r="Z2" s="401"/>
      <c r="AA2" s="5"/>
      <c r="AB2" s="5"/>
      <c r="AC2" s="400"/>
      <c r="AD2" s="401"/>
      <c r="AE2" s="401"/>
      <c r="AF2" s="5"/>
      <c r="AG2" s="400"/>
      <c r="AH2" s="408"/>
      <c r="AI2" s="408"/>
      <c r="AJ2" s="408"/>
      <c r="AK2" s="4"/>
      <c r="AL2" s="4"/>
      <c r="AM2" s="406"/>
      <c r="AN2" s="407"/>
      <c r="AO2" s="407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04"/>
      <c r="BH2" s="405"/>
    </row>
    <row r="3" spans="1:60" ht="15.75">
      <c r="A3" s="409" t="s">
        <v>17</v>
      </c>
      <c r="B3" s="376" t="s">
        <v>27</v>
      </c>
      <c r="C3" s="376"/>
      <c r="D3" s="376"/>
      <c r="E3" s="376"/>
      <c r="F3" s="376"/>
      <c r="G3" s="402" t="s">
        <v>54</v>
      </c>
      <c r="H3" s="402"/>
      <c r="I3" s="402"/>
      <c r="J3" s="402"/>
      <c r="K3" s="402"/>
      <c r="L3" s="402" t="s">
        <v>55</v>
      </c>
      <c r="M3" s="402"/>
      <c r="N3" s="402"/>
      <c r="O3" s="402"/>
      <c r="P3" s="402"/>
      <c r="Q3" s="402" t="s">
        <v>56</v>
      </c>
      <c r="R3" s="402"/>
      <c r="S3" s="402"/>
      <c r="T3" s="402"/>
      <c r="U3" s="402"/>
      <c r="V3" s="402" t="s">
        <v>57</v>
      </c>
      <c r="W3" s="402"/>
      <c r="X3" s="402"/>
      <c r="Y3" s="402"/>
      <c r="Z3" s="402"/>
      <c r="AA3" s="402" t="s">
        <v>58</v>
      </c>
      <c r="AB3" s="402"/>
      <c r="AC3" s="402"/>
      <c r="AD3" s="402"/>
      <c r="AE3" s="402"/>
      <c r="AF3" s="402" t="s">
        <v>59</v>
      </c>
      <c r="AG3" s="402"/>
      <c r="AH3" s="402"/>
      <c r="AI3" s="402"/>
      <c r="AJ3" s="402"/>
      <c r="AK3" s="402" t="s">
        <v>60</v>
      </c>
      <c r="AL3" s="402"/>
      <c r="AM3" s="402"/>
      <c r="AN3" s="402"/>
      <c r="AO3" s="402"/>
      <c r="AP3" s="402" t="s">
        <v>61</v>
      </c>
      <c r="AQ3" s="402"/>
      <c r="AR3" s="402"/>
      <c r="AS3" s="402"/>
      <c r="AT3" s="402" t="s">
        <v>62</v>
      </c>
      <c r="AU3" s="402"/>
      <c r="AV3" s="402"/>
      <c r="AW3" s="402"/>
      <c r="AX3" s="402"/>
      <c r="AY3" s="402" t="s">
        <v>63</v>
      </c>
      <c r="AZ3" s="402"/>
      <c r="BA3" s="402"/>
      <c r="BB3" s="402"/>
      <c r="BC3" s="402"/>
      <c r="BD3" s="402" t="s">
        <v>64</v>
      </c>
      <c r="BE3" s="402"/>
      <c r="BF3" s="402"/>
      <c r="BG3" s="402"/>
      <c r="BH3" s="403"/>
    </row>
    <row r="4" spans="1:60" ht="90.75" customHeight="1">
      <c r="A4" s="379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7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>
        <v>16</v>
      </c>
      <c r="BA6" s="54">
        <f>AZ6/AY6*100</f>
        <v>17.391304347826086</v>
      </c>
      <c r="BB6" s="9">
        <v>160</v>
      </c>
      <c r="BC6" s="12">
        <f aca="true" t="shared" si="2" ref="BC6:BC25">IF(BB6&gt;0,BB6/AZ6*10,"")</f>
        <v>100</v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>
        <v>473</v>
      </c>
      <c r="AV7" s="54">
        <f>AU7/AT7*100</f>
        <v>74.02190923317684</v>
      </c>
      <c r="AW7" s="9">
        <v>10030</v>
      </c>
      <c r="AX7" s="54">
        <f t="shared" si="1"/>
        <v>212.0507399577167</v>
      </c>
      <c r="AY7" s="9">
        <v>61</v>
      </c>
      <c r="AZ7" s="9">
        <v>25</v>
      </c>
      <c r="BA7" s="54">
        <f>AZ7/AY7*100</f>
        <v>40.98360655737705</v>
      </c>
      <c r="BB7" s="9">
        <v>200</v>
      </c>
      <c r="BC7" s="12">
        <f t="shared" si="2"/>
        <v>80</v>
      </c>
      <c r="BD7" s="9">
        <v>581.5</v>
      </c>
      <c r="BE7" s="9">
        <v>50</v>
      </c>
      <c r="BF7" s="240">
        <f>BE7/BD7*100</f>
        <v>8.598452278589853</v>
      </c>
      <c r="BG7" s="9">
        <v>1250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>
        <f>IF(AD8&gt;0,AD8/AA8*10,"")</f>
      </c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>
        <v>3</v>
      </c>
      <c r="BA8" s="54">
        <f>AZ8/AY8*100</f>
        <v>100</v>
      </c>
      <c r="BB8" s="9">
        <v>32</v>
      </c>
      <c r="BC8" s="12">
        <f t="shared" si="2"/>
        <v>106.66666666666666</v>
      </c>
      <c r="BD8" s="9">
        <v>1</v>
      </c>
      <c r="BE8" s="9">
        <v>1</v>
      </c>
      <c r="BF8" s="240">
        <f>BE8/BD8*100</f>
        <v>100</v>
      </c>
      <c r="BG8" s="9">
        <v>2</v>
      </c>
      <c r="BH8" s="57">
        <f>IF(BG8&gt;0,BG8/BE8*10,"")</f>
        <v>20</v>
      </c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>
        <v>79</v>
      </c>
      <c r="AC9" s="54">
        <f>AB9/AA9*100</f>
        <v>100</v>
      </c>
      <c r="AD9" s="9">
        <v>31.6</v>
      </c>
      <c r="AE9" s="54">
        <f>IF(AD9&gt;0,AD9/AA9*10,"")</f>
        <v>4</v>
      </c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0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>
        <v>150</v>
      </c>
      <c r="I10" s="53">
        <f>H10/G10*100</f>
        <v>1.0127607859023697</v>
      </c>
      <c r="J10" s="9">
        <v>200</v>
      </c>
      <c r="K10" s="54">
        <f t="shared" si="0"/>
        <v>13.333333333333332</v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450</v>
      </c>
      <c r="AV10" s="54">
        <f>AU10/AT10*100</f>
        <v>90</v>
      </c>
      <c r="AW10" s="9">
        <v>4500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0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>
        <v>150</v>
      </c>
      <c r="I11" s="53">
        <f>H11/G11*100</f>
        <v>0.8182859636681031</v>
      </c>
      <c r="J11" s="9">
        <v>170</v>
      </c>
      <c r="K11" s="54">
        <f t="shared" si="0"/>
        <v>11.333333333333332</v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>
        <v>515</v>
      </c>
      <c r="X11" s="253">
        <f>W11/V11*100</f>
        <v>42.561983471074385</v>
      </c>
      <c r="Y11" s="9">
        <v>208</v>
      </c>
      <c r="Z11" s="253">
        <f>Y11/W11*10</f>
        <v>4.038834951456311</v>
      </c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119</v>
      </c>
      <c r="AV11" s="54">
        <f>AU11/AT11*100</f>
        <v>41.75438596491228</v>
      </c>
      <c r="AW11" s="9">
        <v>1415</v>
      </c>
      <c r="AX11" s="54">
        <f t="shared" si="1"/>
        <v>118.9075630252101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0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>
        <v>140</v>
      </c>
      <c r="X12" s="253">
        <f>W12/V12*100</f>
        <v>11.272141706924316</v>
      </c>
      <c r="Y12" s="9">
        <v>62</v>
      </c>
      <c r="Z12" s="253">
        <f>Y12/W12*10</f>
        <v>4.428571428571429</v>
      </c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1505</v>
      </c>
      <c r="AV12" s="54">
        <f>AU12/AT12*100</f>
        <v>47.65674477517416</v>
      </c>
      <c r="AW12" s="9">
        <v>21636</v>
      </c>
      <c r="AX12" s="54">
        <f t="shared" si="1"/>
        <v>143.7607973421927</v>
      </c>
      <c r="AY12" s="9">
        <v>138.5</v>
      </c>
      <c r="AZ12" s="9">
        <v>2</v>
      </c>
      <c r="BA12" s="54">
        <f>AZ12/AY12*100</f>
        <v>1.444043321299639</v>
      </c>
      <c r="BB12" s="9">
        <v>6</v>
      </c>
      <c r="BC12" s="12">
        <f t="shared" si="2"/>
        <v>30</v>
      </c>
      <c r="BD12" s="9">
        <v>177</v>
      </c>
      <c r="BE12" s="9">
        <v>76</v>
      </c>
      <c r="BF12" s="240">
        <f>BE12/BD12*100</f>
        <v>42.93785310734463</v>
      </c>
      <c r="BG12" s="9">
        <v>2166</v>
      </c>
      <c r="BH12" s="57">
        <f>IF(BG12&gt;0,BG12/BE12*10,"")</f>
        <v>285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326</v>
      </c>
      <c r="I13" s="53">
        <f>H13/G13*100</f>
        <v>2.5736164837767426</v>
      </c>
      <c r="J13" s="9">
        <v>228</v>
      </c>
      <c r="K13" s="54">
        <f t="shared" si="0"/>
        <v>6.993865030674846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253"/>
      <c r="Y13" s="9"/>
      <c r="Z13" s="253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>
        <v>4</v>
      </c>
      <c r="BA13" s="54">
        <f>AZ13/AY13*100</f>
        <v>26.666666666666668</v>
      </c>
      <c r="BB13" s="9">
        <v>3</v>
      </c>
      <c r="BC13" s="12">
        <f t="shared" si="2"/>
        <v>7.5</v>
      </c>
      <c r="BD13" s="9">
        <v>7</v>
      </c>
      <c r="BE13" s="9">
        <v>5</v>
      </c>
      <c r="BF13" s="240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253"/>
      <c r="Y14" s="9"/>
      <c r="Z14" s="253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>
        <v>250</v>
      </c>
      <c r="I15" s="53">
        <f>H15/G15*100</f>
        <v>1.5913430935709738</v>
      </c>
      <c r="J15" s="9">
        <v>300</v>
      </c>
      <c r="K15" s="54">
        <f t="shared" si="0"/>
        <v>12</v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253"/>
      <c r="Y15" s="9"/>
      <c r="Z15" s="253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955</v>
      </c>
      <c r="AV15" s="54">
        <f>AU15/AT15*100</f>
        <v>100</v>
      </c>
      <c r="AW15" s="9">
        <v>11160</v>
      </c>
      <c r="AX15" s="54">
        <f t="shared" si="1"/>
        <v>116.8586387434555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>
        <v>320</v>
      </c>
      <c r="I16" s="53">
        <f>H16/G16*100</f>
        <v>2.782366750717329</v>
      </c>
      <c r="J16" s="9">
        <v>256</v>
      </c>
      <c r="K16" s="54">
        <f t="shared" si="0"/>
        <v>8</v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253"/>
      <c r="Y16" s="9"/>
      <c r="Z16" s="253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>
        <v>120</v>
      </c>
      <c r="AV16" s="54">
        <f>AU16/AT16*100</f>
        <v>66.66666666666666</v>
      </c>
      <c r="AW16" s="9">
        <v>1020</v>
      </c>
      <c r="AX16" s="54">
        <f t="shared" si="1"/>
        <v>85</v>
      </c>
      <c r="AY16" s="9">
        <v>5</v>
      </c>
      <c r="AZ16" s="9">
        <v>1</v>
      </c>
      <c r="BA16" s="54">
        <f>AZ16/AY16*100</f>
        <v>20</v>
      </c>
      <c r="BB16" s="9">
        <v>1</v>
      </c>
      <c r="BC16" s="12">
        <f t="shared" si="2"/>
        <v>10</v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253"/>
      <c r="Y17" s="9"/>
      <c r="Z17" s="253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603</v>
      </c>
      <c r="AV17" s="54">
        <f>AU17/AT17*100</f>
        <v>70.60889929742389</v>
      </c>
      <c r="AW17" s="9">
        <v>12052</v>
      </c>
      <c r="AX17" s="54">
        <f t="shared" si="1"/>
        <v>199.86733001658376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257</v>
      </c>
      <c r="I18" s="53">
        <f>H18/G18*100</f>
        <v>4.70523617722446</v>
      </c>
      <c r="J18" s="9">
        <v>253</v>
      </c>
      <c r="K18" s="54">
        <f t="shared" si="0"/>
        <v>9.844357976653697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253"/>
      <c r="Y18" s="9"/>
      <c r="Z18" s="253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100</v>
      </c>
      <c r="AM18" s="9">
        <f>AL18/AK18*100</f>
        <v>100</v>
      </c>
      <c r="AN18" s="9">
        <v>54</v>
      </c>
      <c r="AO18" s="54">
        <f t="shared" si="4"/>
        <v>5.4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642</v>
      </c>
      <c r="AV18" s="54">
        <f>AU18/AT18*100</f>
        <v>90.29535864978902</v>
      </c>
      <c r="AW18" s="9">
        <v>7092</v>
      </c>
      <c r="AX18" s="54">
        <f t="shared" si="1"/>
        <v>110.46728971962617</v>
      </c>
      <c r="AY18" s="9">
        <v>3</v>
      </c>
      <c r="AZ18" s="9">
        <v>3</v>
      </c>
      <c r="BA18" s="54">
        <f>AZ18/AY18*100</f>
        <v>100</v>
      </c>
      <c r="BB18" s="9">
        <v>16</v>
      </c>
      <c r="BC18" s="12">
        <f t="shared" si="2"/>
        <v>53.33333333333333</v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>
        <v>381</v>
      </c>
      <c r="I19" s="53">
        <f>H19/G19*100</f>
        <v>3.821081135292348</v>
      </c>
      <c r="J19" s="9">
        <v>236</v>
      </c>
      <c r="K19" s="54">
        <f t="shared" si="0"/>
        <v>6.194225721784777</v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253"/>
      <c r="Y19" s="9"/>
      <c r="Z19" s="253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184</v>
      </c>
      <c r="AV19" s="54">
        <f>AU19/AT19*100</f>
        <v>26.285714285714285</v>
      </c>
      <c r="AW19" s="9">
        <v>1380</v>
      </c>
      <c r="AX19" s="54">
        <f t="shared" si="1"/>
        <v>75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253"/>
      <c r="Y20" s="9"/>
      <c r="Z20" s="253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35</v>
      </c>
      <c r="BA20" s="54">
        <f>AZ20/AY20*100</f>
        <v>14.000000000000002</v>
      </c>
      <c r="BB20" s="9">
        <v>408</v>
      </c>
      <c r="BC20" s="12">
        <f t="shared" si="2"/>
        <v>116.57142857142857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2420</v>
      </c>
      <c r="X21" s="253">
        <f>W21/V21*100</f>
        <v>43.470450871205315</v>
      </c>
      <c r="Y21" s="254">
        <v>1910</v>
      </c>
      <c r="Z21" s="253">
        <f>Y21/W21*10</f>
        <v>7.892561983471075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482</v>
      </c>
      <c r="AV21" s="54">
        <f>AU21/AT21*100</f>
        <v>80.73701842546063</v>
      </c>
      <c r="AW21" s="9">
        <v>10534</v>
      </c>
      <c r="AX21" s="54">
        <f t="shared" si="1"/>
        <v>218.54771784232366</v>
      </c>
      <c r="AY21" s="9">
        <v>65</v>
      </c>
      <c r="AZ21" s="9">
        <v>23</v>
      </c>
      <c r="BA21" s="54">
        <f>AZ21/AY21*100</f>
        <v>35.38461538461539</v>
      </c>
      <c r="BB21" s="9">
        <v>146</v>
      </c>
      <c r="BC21" s="12">
        <f t="shared" si="2"/>
        <v>63.47826086956522</v>
      </c>
      <c r="BD21" s="9">
        <v>55</v>
      </c>
      <c r="BE21" s="9">
        <v>5</v>
      </c>
      <c r="BF21" s="240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>
        <v>300</v>
      </c>
      <c r="I23" s="53">
        <f>H23/G23*100</f>
        <v>3.9489272081084636</v>
      </c>
      <c r="J23" s="9">
        <v>591</v>
      </c>
      <c r="K23" s="54">
        <f t="shared" si="0"/>
        <v>19.7</v>
      </c>
      <c r="L23" s="9">
        <v>1429</v>
      </c>
      <c r="M23" s="9">
        <v>358</v>
      </c>
      <c r="N23" s="54">
        <f>M23/L23*100</f>
        <v>25.052484254723584</v>
      </c>
      <c r="O23" s="9">
        <v>13604</v>
      </c>
      <c r="P23" s="54">
        <f>O23/M23*10</f>
        <v>380</v>
      </c>
      <c r="Q23" s="9">
        <v>2011</v>
      </c>
      <c r="R23" s="9">
        <v>1850</v>
      </c>
      <c r="S23" s="54">
        <f>R23/Q23*100</f>
        <v>91.99403281949279</v>
      </c>
      <c r="T23" s="9">
        <v>1225</v>
      </c>
      <c r="U23" s="54">
        <f>T23/R23*10</f>
        <v>6.621621621621622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525</v>
      </c>
      <c r="AV23" s="54">
        <f>AU23/AT23*100</f>
        <v>37.66140602582496</v>
      </c>
      <c r="AW23" s="9">
        <v>7087</v>
      </c>
      <c r="AX23" s="54">
        <f>IF(AW23&gt;0,AW23/AU23*10,"")</f>
        <v>134.9904761904762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>
        <v>113</v>
      </c>
      <c r="I24" s="53">
        <f>H24/G24*100</f>
        <v>1.367542054943725</v>
      </c>
      <c r="J24" s="9">
        <v>197</v>
      </c>
      <c r="K24" s="54">
        <f t="shared" si="0"/>
        <v>17.43362831858407</v>
      </c>
      <c r="L24" s="9">
        <v>11451</v>
      </c>
      <c r="M24" s="9">
        <v>914</v>
      </c>
      <c r="N24" s="54">
        <v>0.8</v>
      </c>
      <c r="O24" s="9">
        <v>26565</v>
      </c>
      <c r="P24" s="54">
        <f>O24/M24*10</f>
        <v>290.64551422319477</v>
      </c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374</v>
      </c>
      <c r="BA24" s="54">
        <f>AZ24/AY24*100</f>
        <v>40.87431693989071</v>
      </c>
      <c r="BB24" s="9">
        <v>5073</v>
      </c>
      <c r="BC24" s="12">
        <f t="shared" si="2"/>
        <v>135.64171122994654</v>
      </c>
      <c r="BD24" s="9">
        <v>140</v>
      </c>
      <c r="BE24" s="9"/>
      <c r="BF24" s="221"/>
      <c r="BG24" s="9"/>
      <c r="BH24" s="57"/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>
        <v>300</v>
      </c>
      <c r="I25" s="53">
        <f>H25/G25*100</f>
        <v>1.1927006718880453</v>
      </c>
      <c r="J25" s="9">
        <v>540</v>
      </c>
      <c r="K25" s="54">
        <f t="shared" si="0"/>
        <v>18</v>
      </c>
      <c r="L25" s="9">
        <v>1847</v>
      </c>
      <c r="M25" s="9"/>
      <c r="N25" s="54"/>
      <c r="O25" s="9"/>
      <c r="P25" s="54"/>
      <c r="Q25" s="9">
        <v>2458</v>
      </c>
      <c r="R25" s="9">
        <v>1370</v>
      </c>
      <c r="S25" s="54">
        <f>R25/Q25*100</f>
        <v>55.736371033360456</v>
      </c>
      <c r="T25" s="9">
        <v>2192</v>
      </c>
      <c r="U25" s="54">
        <f>T25/R25*10</f>
        <v>16</v>
      </c>
      <c r="V25" s="9">
        <v>3147</v>
      </c>
      <c r="W25" s="9">
        <v>2265</v>
      </c>
      <c r="X25" s="53">
        <f>W25/V25*100</f>
        <v>71.97330791229743</v>
      </c>
      <c r="Y25" s="9">
        <v>1581</v>
      </c>
      <c r="Z25" s="53">
        <f>Y25/W25*10</f>
        <v>6.9801324503311255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>
        <v>20</v>
      </c>
      <c r="BA25" s="54">
        <f>AZ25/AY25*100</f>
        <v>38.46153846153847</v>
      </c>
      <c r="BB25" s="9">
        <v>40</v>
      </c>
      <c r="BC25" s="54">
        <f t="shared" si="2"/>
        <v>20</v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49">
        <f>SUM(G6:G25)</f>
        <v>232257</v>
      </c>
      <c r="H26" s="63">
        <f>SUM(H6:H25)</f>
        <v>2936</v>
      </c>
      <c r="I26" s="250">
        <f>H26/G26*100</f>
        <v>1.264116904980259</v>
      </c>
      <c r="J26" s="63">
        <f>SUM(J6:J25)</f>
        <v>3360</v>
      </c>
      <c r="K26" s="64">
        <f t="shared" si="0"/>
        <v>11.444141689373296</v>
      </c>
      <c r="L26" s="63">
        <f>SUM(L23:L25)</f>
        <v>14727</v>
      </c>
      <c r="M26" s="63">
        <f>SUM(M23:M25)</f>
        <v>1272</v>
      </c>
      <c r="N26" s="64">
        <f>M26/L26*100</f>
        <v>8.637196985129354</v>
      </c>
      <c r="O26" s="63">
        <f>SUM(O23:O25)</f>
        <v>40169</v>
      </c>
      <c r="P26" s="64">
        <f>O26/M26*10</f>
        <v>315.7940251572327</v>
      </c>
      <c r="Q26" s="63">
        <f>SUM(Q5:Q25)</f>
        <v>4709</v>
      </c>
      <c r="R26" s="63">
        <f>SUM(R5:R25)</f>
        <v>3220</v>
      </c>
      <c r="S26" s="64">
        <f>R26/Q26*100</f>
        <v>68.37969844977702</v>
      </c>
      <c r="T26" s="179">
        <f>SUM(T5:T25)</f>
        <v>3417</v>
      </c>
      <c r="U26" s="64">
        <f>T26/R26*10</f>
        <v>10.611801242236025</v>
      </c>
      <c r="V26" s="63">
        <f>SUM(V6:V25)</f>
        <v>12729</v>
      </c>
      <c r="W26" s="63">
        <f>SUM(W5:W25)</f>
        <v>5440</v>
      </c>
      <c r="X26" s="250">
        <f>W26/V26*100</f>
        <v>42.73705711367743</v>
      </c>
      <c r="Y26" s="63">
        <f>SUM(Y5:Y25)</f>
        <v>3881</v>
      </c>
      <c r="Z26" s="250">
        <f>Y26/W26*10</f>
        <v>7.134191176470588</v>
      </c>
      <c r="AA26" s="63">
        <f>SUM(AA5:AA25)</f>
        <v>779</v>
      </c>
      <c r="AB26" s="63">
        <f>SUM(AB6:AB25)</f>
        <v>779</v>
      </c>
      <c r="AC26" s="64">
        <f>AB26/AA26*100</f>
        <v>100</v>
      </c>
      <c r="AD26" s="63">
        <f>SUM(AD6:AD25)</f>
        <v>381.6</v>
      </c>
      <c r="AE26" s="65">
        <f>AD26/AB26*10</f>
        <v>4.898587933247754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8">
        <f>IF(AI26&gt;0,AI26/AG26*10,"")</f>
        <v>4.406779661016949</v>
      </c>
      <c r="AK26" s="63">
        <f>SUM(AK5:AK25)</f>
        <v>1311</v>
      </c>
      <c r="AL26" s="63">
        <f>SUM(AL9:AL25)</f>
        <v>1311</v>
      </c>
      <c r="AM26" s="179">
        <f>AL26/AK26*100</f>
        <v>100</v>
      </c>
      <c r="AN26" s="63">
        <f>SUM(AN15:AN25)</f>
        <v>524</v>
      </c>
      <c r="AO26" s="64">
        <f>IF(AN26&gt;0,AN26/AK26*10,"")</f>
        <v>3.9969488939740656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6714</v>
      </c>
      <c r="AV26" s="64">
        <f>AU26/AT26*100</f>
        <v>51.52724481964697</v>
      </c>
      <c r="AW26" s="66">
        <f>SUM(AW6:AW25)</f>
        <v>95893</v>
      </c>
      <c r="AX26" s="64">
        <f>IF(AW26&gt;0,AW26/AU26*10,"")</f>
        <v>142.82543938039916</v>
      </c>
      <c r="AY26" s="63">
        <f>SUM(AY5:AY25)</f>
        <v>1849.8</v>
      </c>
      <c r="AZ26" s="63">
        <f>SUM(AZ5:AZ25)</f>
        <v>506</v>
      </c>
      <c r="BA26" s="64">
        <f>AZ26/AY26*100</f>
        <v>27.354308573899882</v>
      </c>
      <c r="BB26" s="63">
        <f>SUM(BB5:BB25)</f>
        <v>6085</v>
      </c>
      <c r="BC26" s="64">
        <f>BB26/AZ26*10</f>
        <v>120.25691699604742</v>
      </c>
      <c r="BD26" s="63">
        <f>SUM(BD5:BD25)</f>
        <v>1282.7</v>
      </c>
      <c r="BE26" s="63">
        <f>SUM(BE5:BE25)</f>
        <v>137</v>
      </c>
      <c r="BF26" s="221">
        <f>BE26/BD26*100</f>
        <v>10.68059561861698</v>
      </c>
      <c r="BG26" s="63">
        <f>SUM(BG5:BG25)</f>
        <v>3489</v>
      </c>
      <c r="BH26" s="67">
        <f>BG26/BE26*10</f>
        <v>254.6715328467153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>
        <v>181476</v>
      </c>
      <c r="H27" s="13">
        <v>395</v>
      </c>
      <c r="I27" s="53">
        <f>H27/G27*100</f>
        <v>0.21765963543388658</v>
      </c>
      <c r="J27" s="13">
        <v>446</v>
      </c>
      <c r="K27" s="54">
        <f t="shared" si="0"/>
        <v>11.291139240506329</v>
      </c>
      <c r="L27" s="13">
        <v>13716</v>
      </c>
      <c r="M27" s="13">
        <v>90</v>
      </c>
      <c r="N27" s="54">
        <f>M27/L27*100</f>
        <v>0.6561679790026247</v>
      </c>
      <c r="O27" s="13">
        <v>2430</v>
      </c>
      <c r="P27" s="54">
        <f>O27/M27*10</f>
        <v>270</v>
      </c>
      <c r="Q27" s="13"/>
      <c r="R27" s="13"/>
      <c r="S27" s="13"/>
      <c r="T27" s="13"/>
      <c r="U27" s="13"/>
      <c r="V27" s="13">
        <v>11195</v>
      </c>
      <c r="W27" s="13">
        <v>674</v>
      </c>
      <c r="X27" s="255">
        <f>W27/V27*100</f>
        <v>6.020544886109871</v>
      </c>
      <c r="Y27" s="256">
        <v>661</v>
      </c>
      <c r="Z27" s="255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4563</v>
      </c>
      <c r="AV27" s="54">
        <f>AU27/AT27*100</f>
        <v>32.39846634478841</v>
      </c>
      <c r="AW27" s="13">
        <v>70833</v>
      </c>
      <c r="AX27" s="54">
        <f>IF(AW27&gt;0,AW27/AU27*10,"")</f>
        <v>155.23339907955292</v>
      </c>
      <c r="AY27" s="13">
        <v>1736</v>
      </c>
      <c r="AZ27" s="13">
        <v>633</v>
      </c>
      <c r="BA27" s="54">
        <f>AZ27/AY27*100</f>
        <v>36.463133640552996</v>
      </c>
      <c r="BB27" s="69">
        <v>10358</v>
      </c>
      <c r="BC27" s="54">
        <f>BB27/AZ27*10</f>
        <v>163.63349131121646</v>
      </c>
      <c r="BD27" s="13">
        <v>1195</v>
      </c>
      <c r="BE27" s="13">
        <v>295</v>
      </c>
      <c r="BF27" s="240">
        <f>BE27/BD27*100</f>
        <v>24.686192468619247</v>
      </c>
      <c r="BG27" s="13">
        <v>5907</v>
      </c>
      <c r="BH27" s="241">
        <f>BG27/BE27*10</f>
        <v>200.23728813559325</v>
      </c>
    </row>
  </sheetData>
  <sheetProtection/>
  <mergeCells count="20">
    <mergeCell ref="AG2:AJ2"/>
    <mergeCell ref="A3:A4"/>
    <mergeCell ref="B3:F3"/>
    <mergeCell ref="G3:K3"/>
    <mergeCell ref="L3:P3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A3:AE3"/>
    <mergeCell ref="G1:U1"/>
    <mergeCell ref="S2:U2"/>
    <mergeCell ref="Q3:U3"/>
    <mergeCell ref="V3:Z3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P27" sqref="P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7" t="s">
        <v>106</v>
      </c>
      <c r="B1" s="377"/>
      <c r="C1" s="377"/>
      <c r="D1" s="377"/>
      <c r="E1" s="377"/>
      <c r="F1" s="377"/>
      <c r="G1" s="377"/>
      <c r="H1" s="377"/>
      <c r="I1" s="377"/>
      <c r="J1" s="377"/>
      <c r="K1" s="181"/>
      <c r="L1" s="181"/>
      <c r="M1" s="181"/>
      <c r="N1" s="378">
        <v>42622</v>
      </c>
      <c r="O1" s="410"/>
      <c r="P1" s="410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11" t="s">
        <v>17</v>
      </c>
      <c r="B3" s="413" t="s">
        <v>107</v>
      </c>
      <c r="C3" s="414"/>
      <c r="D3" s="415"/>
      <c r="E3" s="416" t="s">
        <v>25</v>
      </c>
      <c r="F3" s="417"/>
      <c r="G3" s="418"/>
      <c r="H3" s="419" t="s">
        <v>26</v>
      </c>
      <c r="I3" s="420"/>
      <c r="J3" s="421"/>
      <c r="K3" s="422" t="s">
        <v>108</v>
      </c>
      <c r="L3" s="423"/>
      <c r="M3" s="424"/>
      <c r="N3" s="419" t="s">
        <v>27</v>
      </c>
      <c r="O3" s="420"/>
      <c r="P3" s="421"/>
    </row>
    <row r="4" spans="1:16" ht="73.5" customHeight="1" thickBot="1">
      <c r="A4" s="412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1956</v>
      </c>
      <c r="D6" s="223">
        <f>C6/B6*100</f>
        <v>49.64467005076142</v>
      </c>
      <c r="E6" s="193">
        <v>3720</v>
      </c>
      <c r="F6" s="224">
        <v>1816</v>
      </c>
      <c r="G6" s="229">
        <f>F6/E6*100</f>
        <v>48.817204301075265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10046</v>
      </c>
      <c r="D7" s="223">
        <f>C7/B7*100</f>
        <v>96.10638094326987</v>
      </c>
      <c r="E7" s="194">
        <v>8803</v>
      </c>
      <c r="F7" s="228">
        <v>8352</v>
      </c>
      <c r="G7" s="229">
        <f>F7/E7*100</f>
        <v>94.87674656367147</v>
      </c>
      <c r="H7" s="194">
        <v>1650</v>
      </c>
      <c r="I7" s="195">
        <v>1694</v>
      </c>
      <c r="J7" s="229">
        <f t="shared" si="1"/>
        <v>102.66666666666666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1710</v>
      </c>
      <c r="D8" s="223">
        <f>C8/B8*100</f>
        <v>59.68586387434554</v>
      </c>
      <c r="E8" s="194">
        <v>2325</v>
      </c>
      <c r="F8" s="228">
        <v>1350</v>
      </c>
      <c r="G8" s="229">
        <f>F8/E8*100</f>
        <v>58.06451612903226</v>
      </c>
      <c r="H8" s="194">
        <v>490</v>
      </c>
      <c r="I8" s="195">
        <v>360</v>
      </c>
      <c r="J8" s="229">
        <f t="shared" si="1"/>
        <v>73.46938775510205</v>
      </c>
      <c r="K8" s="252">
        <v>50</v>
      </c>
      <c r="L8" s="227"/>
      <c r="M8" s="225"/>
      <c r="N8" s="198">
        <v>200</v>
      </c>
      <c r="O8" s="199">
        <v>140</v>
      </c>
      <c r="P8" s="229">
        <f>O8/N8*100</f>
        <v>70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11482</v>
      </c>
      <c r="D9" s="223">
        <f aca="true" t="shared" si="3" ref="D9:D27">C9/B9*100</f>
        <v>91.85600000000001</v>
      </c>
      <c r="E9" s="194">
        <v>11070</v>
      </c>
      <c r="F9" s="228">
        <v>10178</v>
      </c>
      <c r="G9" s="229">
        <f aca="true" t="shared" si="4" ref="G9:G15">F9/E9*100</f>
        <v>91.94218608852755</v>
      </c>
      <c r="H9" s="194">
        <v>1430</v>
      </c>
      <c r="I9" s="195">
        <v>1304</v>
      </c>
      <c r="J9" s="229">
        <f t="shared" si="1"/>
        <v>91.18881118881119</v>
      </c>
      <c r="K9" s="252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13441</v>
      </c>
      <c r="D10" s="223">
        <f t="shared" si="3"/>
        <v>96.04830641703587</v>
      </c>
      <c r="E10" s="194">
        <v>12644</v>
      </c>
      <c r="F10" s="228">
        <v>11931</v>
      </c>
      <c r="G10" s="229">
        <f t="shared" si="4"/>
        <v>94.36096172097437</v>
      </c>
      <c r="H10" s="194">
        <v>1350</v>
      </c>
      <c r="I10" s="195">
        <v>1510</v>
      </c>
      <c r="J10" s="229">
        <f t="shared" si="1"/>
        <v>111.85185185185185</v>
      </c>
      <c r="K10" s="252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23232</v>
      </c>
      <c r="D11" s="223">
        <f t="shared" si="3"/>
        <v>115.36398847949152</v>
      </c>
      <c r="E11" s="194">
        <v>18872</v>
      </c>
      <c r="F11" s="228">
        <v>22450</v>
      </c>
      <c r="G11" s="229">
        <f t="shared" si="4"/>
        <v>118.95930479016532</v>
      </c>
      <c r="H11" s="194">
        <v>1266</v>
      </c>
      <c r="I11" s="195">
        <v>782</v>
      </c>
      <c r="J11" s="229">
        <f t="shared" si="1"/>
        <v>61.7693522906793</v>
      </c>
      <c r="K11" s="252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24830</v>
      </c>
      <c r="D12" s="223">
        <f t="shared" si="3"/>
        <v>66.5701493337623</v>
      </c>
      <c r="E12" s="194">
        <v>28146</v>
      </c>
      <c r="F12" s="228">
        <v>20092</v>
      </c>
      <c r="G12" s="229">
        <f t="shared" si="4"/>
        <v>71.38492148084985</v>
      </c>
      <c r="H12" s="194">
        <v>9153</v>
      </c>
      <c r="I12" s="195">
        <v>4738</v>
      </c>
      <c r="J12" s="229">
        <f t="shared" si="1"/>
        <v>51.76444881459631</v>
      </c>
      <c r="K12" s="252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11245</v>
      </c>
      <c r="D13" s="223">
        <f t="shared" si="3"/>
        <v>77.76625172890733</v>
      </c>
      <c r="E13" s="194">
        <v>13460</v>
      </c>
      <c r="F13" s="228">
        <v>10385</v>
      </c>
      <c r="G13" s="229">
        <f t="shared" si="4"/>
        <v>77.15453194650817</v>
      </c>
      <c r="H13" s="194">
        <v>1000</v>
      </c>
      <c r="I13" s="195">
        <v>860</v>
      </c>
      <c r="J13" s="229">
        <f t="shared" si="1"/>
        <v>86</v>
      </c>
      <c r="K13" s="252"/>
      <c r="L13" s="227"/>
      <c r="M13" s="230"/>
      <c r="N13" s="198">
        <v>820</v>
      </c>
      <c r="O13" s="199">
        <v>320</v>
      </c>
      <c r="P13" s="229">
        <f>O13/N13*100</f>
        <v>39.02439024390244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10899</v>
      </c>
      <c r="D14" s="223">
        <f t="shared" si="3"/>
        <v>82.56192712673283</v>
      </c>
      <c r="E14" s="194">
        <v>12236</v>
      </c>
      <c r="F14" s="228">
        <v>9916</v>
      </c>
      <c r="G14" s="229">
        <f t="shared" si="4"/>
        <v>81.0395554102648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252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9920</v>
      </c>
      <c r="D15" s="223">
        <f t="shared" si="3"/>
        <v>93.1367946671674</v>
      </c>
      <c r="E15" s="194">
        <v>10302</v>
      </c>
      <c r="F15" s="228">
        <v>9541</v>
      </c>
      <c r="G15" s="229">
        <f t="shared" si="4"/>
        <v>92.61308483789556</v>
      </c>
      <c r="H15" s="194">
        <v>349</v>
      </c>
      <c r="I15" s="195">
        <v>379</v>
      </c>
      <c r="J15" s="229">
        <f t="shared" si="5"/>
        <v>108.59598853868195</v>
      </c>
      <c r="K15" s="252"/>
      <c r="L15" s="227"/>
      <c r="M15" s="230"/>
      <c r="N15" s="198">
        <v>624</v>
      </c>
      <c r="O15" s="199">
        <v>116</v>
      </c>
      <c r="P15" s="229">
        <f>O15/N15*100</f>
        <v>18.58974358974359</v>
      </c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4877</v>
      </c>
      <c r="D16" s="223">
        <f t="shared" si="3"/>
        <v>81.08063175394847</v>
      </c>
      <c r="E16" s="194">
        <v>5615</v>
      </c>
      <c r="F16" s="228">
        <v>4427</v>
      </c>
      <c r="G16" s="229">
        <f>F16/E16*100</f>
        <v>78.84238646482635</v>
      </c>
      <c r="H16" s="194">
        <v>400</v>
      </c>
      <c r="I16" s="195">
        <v>450</v>
      </c>
      <c r="J16" s="229">
        <f t="shared" si="5"/>
        <v>112.5</v>
      </c>
      <c r="K16" s="252"/>
      <c r="L16" s="227"/>
      <c r="M16" s="225"/>
      <c r="N16" s="198">
        <v>1280</v>
      </c>
      <c r="O16" s="199">
        <v>1280</v>
      </c>
      <c r="P16" s="229">
        <f>O16/N16*100</f>
        <v>100</v>
      </c>
    </row>
    <row r="17" spans="1:16" ht="17.25" customHeight="1">
      <c r="A17" s="191" t="s">
        <v>102</v>
      </c>
      <c r="B17" s="222">
        <f t="shared" si="0"/>
        <v>11710</v>
      </c>
      <c r="C17" s="222">
        <f t="shared" si="2"/>
        <v>12743</v>
      </c>
      <c r="D17" s="223">
        <f t="shared" si="3"/>
        <v>108.82152006831767</v>
      </c>
      <c r="E17" s="194">
        <v>10462</v>
      </c>
      <c r="F17" s="228">
        <v>12299</v>
      </c>
      <c r="G17" s="229">
        <f>F17/E17*100</f>
        <v>117.55878417128656</v>
      </c>
      <c r="H17" s="194">
        <v>1198</v>
      </c>
      <c r="I17" s="195">
        <v>293</v>
      </c>
      <c r="J17" s="229">
        <f t="shared" si="5"/>
        <v>24.457429048414024</v>
      </c>
      <c r="K17" s="252">
        <v>50</v>
      </c>
      <c r="L17" s="227">
        <v>151</v>
      </c>
      <c r="M17" s="229">
        <f>L17/K17*100</f>
        <v>302</v>
      </c>
      <c r="N17" s="198">
        <v>1300</v>
      </c>
      <c r="O17" s="199">
        <v>1949</v>
      </c>
      <c r="P17" s="229">
        <f>O17/N17*100</f>
        <v>149.9230769230769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5619</v>
      </c>
      <c r="D18" s="223">
        <f t="shared" si="3"/>
        <v>86.44615384615385</v>
      </c>
      <c r="E18" s="194">
        <v>6250</v>
      </c>
      <c r="F18" s="228">
        <v>5396</v>
      </c>
      <c r="G18" s="229">
        <f>F18/E18*100</f>
        <v>86.336</v>
      </c>
      <c r="H18" s="194">
        <v>220</v>
      </c>
      <c r="I18" s="195">
        <v>190</v>
      </c>
      <c r="J18" s="229">
        <f t="shared" si="5"/>
        <v>86.36363636363636</v>
      </c>
      <c r="K18" s="252">
        <v>30</v>
      </c>
      <c r="L18" s="242">
        <v>33</v>
      </c>
      <c r="M18" s="229">
        <f>L18/K18*100</f>
        <v>110.00000000000001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5219</v>
      </c>
      <c r="D19" s="223">
        <f t="shared" si="3"/>
        <v>67.51617076326004</v>
      </c>
      <c r="E19" s="194">
        <v>5010</v>
      </c>
      <c r="F19" s="228">
        <v>3712</v>
      </c>
      <c r="G19" s="229">
        <f>F19/E19*100</f>
        <v>74.09181636726547</v>
      </c>
      <c r="H19" s="194">
        <v>2420</v>
      </c>
      <c r="I19" s="195">
        <v>1257</v>
      </c>
      <c r="J19" s="229">
        <f t="shared" si="5"/>
        <v>51.942148760330575</v>
      </c>
      <c r="K19" s="252">
        <v>300</v>
      </c>
      <c r="L19" s="242">
        <v>250</v>
      </c>
      <c r="M19" s="229">
        <f>L19/K19*100</f>
        <v>83.33333333333334</v>
      </c>
      <c r="N19" s="198">
        <v>800</v>
      </c>
      <c r="O19" s="199">
        <v>1137</v>
      </c>
      <c r="P19" s="229">
        <f>O19/N19*100</f>
        <v>142.125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13632</v>
      </c>
      <c r="D20" s="223">
        <f t="shared" si="3"/>
        <v>84.60249487991062</v>
      </c>
      <c r="E20" s="194">
        <v>15013</v>
      </c>
      <c r="F20" s="228">
        <v>8180</v>
      </c>
      <c r="G20" s="229">
        <f>F20/E20*100</f>
        <v>54.48611203623527</v>
      </c>
      <c r="H20" s="194">
        <v>1100</v>
      </c>
      <c r="I20" s="195">
        <v>5452</v>
      </c>
      <c r="J20" s="229">
        <f t="shared" si="5"/>
        <v>495.6363636363636</v>
      </c>
      <c r="K20" s="252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10675</v>
      </c>
      <c r="D21" s="223">
        <f t="shared" si="3"/>
        <v>76.9092219020173</v>
      </c>
      <c r="E21" s="194">
        <v>13880</v>
      </c>
      <c r="F21" s="228">
        <v>10675</v>
      </c>
      <c r="G21" s="229">
        <f aca="true" t="shared" si="6" ref="G21:G27">F21/E21*100</f>
        <v>76.9092219020173</v>
      </c>
      <c r="H21" s="194"/>
      <c r="I21" s="195"/>
      <c r="J21" s="229"/>
      <c r="K21" s="252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7182</v>
      </c>
      <c r="D22" s="223">
        <f t="shared" si="3"/>
        <v>79.80000000000001</v>
      </c>
      <c r="E22" s="194">
        <v>8100</v>
      </c>
      <c r="F22" s="228">
        <v>6340</v>
      </c>
      <c r="G22" s="229">
        <f t="shared" si="6"/>
        <v>78.2716049382716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252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16996</v>
      </c>
      <c r="D23" s="223">
        <f t="shared" si="3"/>
        <v>106.225</v>
      </c>
      <c r="E23" s="194">
        <v>15250</v>
      </c>
      <c r="F23" s="228">
        <v>15931</v>
      </c>
      <c r="G23" s="229">
        <f t="shared" si="6"/>
        <v>104.46557377049179</v>
      </c>
      <c r="H23" s="194">
        <v>750</v>
      </c>
      <c r="I23" s="195">
        <v>1065</v>
      </c>
      <c r="J23" s="229">
        <f t="shared" si="7"/>
        <v>142</v>
      </c>
      <c r="K23" s="252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16033</v>
      </c>
      <c r="D24" s="223">
        <f t="shared" si="3"/>
        <v>97.48875106408853</v>
      </c>
      <c r="E24" s="194">
        <v>16046</v>
      </c>
      <c r="F24" s="228">
        <v>15974</v>
      </c>
      <c r="G24" s="229">
        <f t="shared" si="6"/>
        <v>99.55129004113175</v>
      </c>
      <c r="H24" s="194">
        <v>400</v>
      </c>
      <c r="I24" s="195">
        <v>59</v>
      </c>
      <c r="J24" s="229">
        <f t="shared" si="7"/>
        <v>14.75</v>
      </c>
      <c r="K24" s="252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18566</v>
      </c>
      <c r="D25" s="223">
        <f t="shared" si="3"/>
        <v>74.3681153615061</v>
      </c>
      <c r="E25" s="194">
        <v>23045</v>
      </c>
      <c r="F25" s="228">
        <v>16894</v>
      </c>
      <c r="G25" s="229">
        <f t="shared" si="6"/>
        <v>73.30874376220439</v>
      </c>
      <c r="H25" s="194">
        <v>1520</v>
      </c>
      <c r="I25" s="195">
        <v>1672</v>
      </c>
      <c r="J25" s="229">
        <f t="shared" si="7"/>
        <v>110.00000000000001</v>
      </c>
      <c r="K25" s="252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267860</v>
      </c>
      <c r="C26" s="216">
        <f>SUM(C6:C25)</f>
        <v>230303</v>
      </c>
      <c r="D26" s="243">
        <f t="shared" si="3"/>
        <v>85.9788695587247</v>
      </c>
      <c r="E26" s="217">
        <f>SUM(E5:E25)</f>
        <v>240249</v>
      </c>
      <c r="F26" s="218">
        <f>SUM(F6:F25)</f>
        <v>205839</v>
      </c>
      <c r="G26" s="231">
        <f t="shared" si="6"/>
        <v>85.67735973927051</v>
      </c>
      <c r="H26" s="219">
        <f>SUM(H5:H25)</f>
        <v>26781</v>
      </c>
      <c r="I26" s="218">
        <f>SUM(I6:I25)</f>
        <v>24030</v>
      </c>
      <c r="J26" s="231">
        <f t="shared" si="7"/>
        <v>89.72779209140809</v>
      </c>
      <c r="K26" s="217">
        <f>SUM(K5:K25)</f>
        <v>830</v>
      </c>
      <c r="L26" s="218">
        <f>SUM(L6:L25)</f>
        <v>434</v>
      </c>
      <c r="M26" s="231">
        <f>L26/K26*100</f>
        <v>52.28915662650603</v>
      </c>
      <c r="N26" s="220">
        <f>SUM(N5:N25)</f>
        <v>7855</v>
      </c>
      <c r="O26" s="218">
        <f>SUM(O6:O25)</f>
        <v>6462</v>
      </c>
      <c r="P26" s="231">
        <f>O26/N26*100</f>
        <v>82.26607256524507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242119</v>
      </c>
      <c r="D27" s="223">
        <f t="shared" si="3"/>
        <v>90.8943815837882</v>
      </c>
      <c r="E27" s="234">
        <v>234593</v>
      </c>
      <c r="F27" s="235">
        <v>213026</v>
      </c>
      <c r="G27" s="229">
        <f t="shared" si="6"/>
        <v>90.80663105889775</v>
      </c>
      <c r="H27" s="234">
        <v>30609</v>
      </c>
      <c r="I27" s="235">
        <v>31652</v>
      </c>
      <c r="J27" s="229">
        <f t="shared" si="7"/>
        <v>103.40749452775329</v>
      </c>
      <c r="K27" s="236">
        <v>1172</v>
      </c>
      <c r="L27" s="380">
        <v>959</v>
      </c>
      <c r="M27" s="229">
        <f>L27/K27*100</f>
        <v>81.8259385665529</v>
      </c>
      <c r="N27" s="234">
        <v>12595</v>
      </c>
      <c r="O27" s="235">
        <v>11836</v>
      </c>
      <c r="P27" s="229">
        <f>O27/N27*100</f>
        <v>93.97379912663756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Q26" sqref="Q26"/>
    </sheetView>
  </sheetViews>
  <sheetFormatPr defaultColWidth="9.00390625" defaultRowHeight="12.75"/>
  <cols>
    <col min="1" max="1" width="20.625" style="0" customWidth="1"/>
    <col min="2" max="2" width="11.125" style="0" hidden="1" customWidth="1"/>
    <col min="3" max="3" width="11.375" style="0" hidden="1" customWidth="1"/>
    <col min="4" max="4" width="14.00390625" style="0" hidden="1" customWidth="1"/>
    <col min="5" max="5" width="10.25390625" style="0" hidden="1" customWidth="1"/>
    <col min="6" max="6" width="11.25390625" style="0" hidden="1" customWidth="1"/>
    <col min="7" max="7" width="0.12890625" style="0" customWidth="1"/>
    <col min="8" max="8" width="10.125" style="0" hidden="1" customWidth="1"/>
    <col min="9" max="9" width="13.25390625" style="0" hidden="1" customWidth="1"/>
    <col min="10" max="11" width="10.25390625" style="0" hidden="1" customWidth="1"/>
    <col min="12" max="12" width="15.00390625" style="0" customWidth="1"/>
    <col min="13" max="13" width="10.125" style="0" customWidth="1"/>
    <col min="14" max="14" width="14.375" style="0" customWidth="1"/>
    <col min="15" max="15" width="10.875" style="0" customWidth="1"/>
    <col min="16" max="16" width="10.00390625" style="0" customWidth="1"/>
    <col min="17" max="17" width="14.25390625" style="0" customWidth="1"/>
    <col min="19" max="19" width="14.125" style="0" customWidth="1"/>
    <col min="20" max="20" width="11.125" style="0" customWidth="1"/>
    <col min="22" max="22" width="25.00390625" style="0" customWidth="1"/>
    <col min="23" max="23" width="23.125" style="0" customWidth="1"/>
    <col min="24" max="24" width="24.00390625" style="0" customWidth="1"/>
    <col min="25" max="25" width="23.25390625" style="0" customWidth="1"/>
    <col min="26" max="26" width="23.125" style="0" customWidth="1"/>
  </cols>
  <sheetData>
    <row r="1" spans="1:26" ht="23.25" customHeight="1">
      <c r="A1" s="258"/>
      <c r="B1" s="259"/>
      <c r="C1" s="257"/>
      <c r="D1" s="257"/>
      <c r="E1" s="257"/>
      <c r="F1" s="257"/>
      <c r="G1" s="428" t="s">
        <v>112</v>
      </c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260">
        <v>42622</v>
      </c>
      <c r="U1" s="261"/>
      <c r="V1" s="261"/>
      <c r="W1" s="261"/>
      <c r="X1" s="261"/>
      <c r="Y1" s="261"/>
      <c r="Z1" s="261"/>
    </row>
    <row r="2" spans="1:26" ht="22.5" customHeight="1" thickBot="1">
      <c r="A2" s="262"/>
      <c r="B2" s="263"/>
      <c r="C2" s="263"/>
      <c r="D2" s="263"/>
      <c r="E2" s="263"/>
      <c r="F2" s="263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264"/>
      <c r="U2" s="262" t="s">
        <v>113</v>
      </c>
      <c r="V2" s="262"/>
      <c r="W2" s="262"/>
      <c r="X2" s="262"/>
      <c r="Y2" s="262"/>
      <c r="Z2" s="262"/>
    </row>
    <row r="3" spans="1:26" ht="22.5" customHeight="1">
      <c r="A3" s="430" t="s">
        <v>17</v>
      </c>
      <c r="B3" s="432" t="s">
        <v>114</v>
      </c>
      <c r="C3" s="433"/>
      <c r="D3" s="433"/>
      <c r="E3" s="433"/>
      <c r="F3" s="434"/>
      <c r="G3" s="425" t="s">
        <v>115</v>
      </c>
      <c r="H3" s="426"/>
      <c r="I3" s="426"/>
      <c r="J3" s="426"/>
      <c r="K3" s="427"/>
      <c r="L3" s="425" t="s">
        <v>116</v>
      </c>
      <c r="M3" s="426"/>
      <c r="N3" s="426"/>
      <c r="O3" s="426"/>
      <c r="P3" s="427"/>
      <c r="Q3" s="425" t="s">
        <v>117</v>
      </c>
      <c r="R3" s="426"/>
      <c r="S3" s="426"/>
      <c r="T3" s="426"/>
      <c r="U3" s="427"/>
      <c r="V3" s="425" t="s">
        <v>118</v>
      </c>
      <c r="W3" s="426"/>
      <c r="X3" s="426"/>
      <c r="Y3" s="426"/>
      <c r="Z3" s="427"/>
    </row>
    <row r="4" spans="1:26" ht="38.25" customHeight="1">
      <c r="A4" s="431"/>
      <c r="B4" s="265" t="s">
        <v>119</v>
      </c>
      <c r="C4" s="266" t="s">
        <v>120</v>
      </c>
      <c r="D4" s="266" t="s">
        <v>121</v>
      </c>
      <c r="E4" s="267" t="s">
        <v>122</v>
      </c>
      <c r="F4" s="268" t="s">
        <v>14</v>
      </c>
      <c r="G4" s="265" t="s">
        <v>119</v>
      </c>
      <c r="H4" s="267" t="s">
        <v>120</v>
      </c>
      <c r="I4" s="266" t="s">
        <v>121</v>
      </c>
      <c r="J4" s="267" t="s">
        <v>122</v>
      </c>
      <c r="K4" s="268" t="s">
        <v>14</v>
      </c>
      <c r="L4" s="265" t="s">
        <v>123</v>
      </c>
      <c r="M4" s="267" t="s">
        <v>120</v>
      </c>
      <c r="N4" s="266" t="s">
        <v>121</v>
      </c>
      <c r="O4" s="267" t="s">
        <v>122</v>
      </c>
      <c r="P4" s="268" t="s">
        <v>14</v>
      </c>
      <c r="Q4" s="265" t="s">
        <v>123</v>
      </c>
      <c r="R4" s="267" t="s">
        <v>120</v>
      </c>
      <c r="S4" s="266" t="s">
        <v>121</v>
      </c>
      <c r="T4" s="266" t="s">
        <v>122</v>
      </c>
      <c r="U4" s="268" t="s">
        <v>14</v>
      </c>
      <c r="V4" s="265" t="s">
        <v>123</v>
      </c>
      <c r="W4" s="267" t="s">
        <v>120</v>
      </c>
      <c r="X4" s="266" t="s">
        <v>121</v>
      </c>
      <c r="Y4" s="266" t="s">
        <v>122</v>
      </c>
      <c r="Z4" s="268" t="s">
        <v>14</v>
      </c>
    </row>
    <row r="5" spans="1:26" ht="20.25" customHeight="1">
      <c r="A5" s="269" t="s">
        <v>0</v>
      </c>
      <c r="B5" s="270">
        <v>137</v>
      </c>
      <c r="C5" s="271"/>
      <c r="D5" s="271">
        <v>286</v>
      </c>
      <c r="E5" s="271">
        <f aca="true" t="shared" si="0" ref="E5:E25">C5+D5</f>
        <v>286</v>
      </c>
      <c r="F5" s="272">
        <f aca="true" t="shared" si="1" ref="F5:F25">(E5*100)/B5</f>
        <v>208.75912408759123</v>
      </c>
      <c r="G5" s="273"/>
      <c r="H5" s="271"/>
      <c r="I5" s="274"/>
      <c r="J5" s="271"/>
      <c r="K5" s="272"/>
      <c r="L5" s="273"/>
      <c r="M5" s="271"/>
      <c r="N5" s="274"/>
      <c r="O5" s="271"/>
      <c r="P5" s="275"/>
      <c r="Q5" s="270"/>
      <c r="R5" s="271"/>
      <c r="S5" s="274"/>
      <c r="T5" s="271"/>
      <c r="U5" s="275"/>
      <c r="V5" s="70"/>
      <c r="W5" s="271"/>
      <c r="X5" s="274"/>
      <c r="Y5" s="271"/>
      <c r="Z5" s="275"/>
    </row>
    <row r="6" spans="1:26" ht="20.25" customHeight="1">
      <c r="A6" s="269" t="s">
        <v>18</v>
      </c>
      <c r="B6" s="270">
        <v>3000</v>
      </c>
      <c r="C6" s="271"/>
      <c r="D6" s="274">
        <v>3850</v>
      </c>
      <c r="E6" s="271">
        <f t="shared" si="0"/>
        <v>3850</v>
      </c>
      <c r="F6" s="272">
        <f t="shared" si="1"/>
        <v>128.33333333333334</v>
      </c>
      <c r="G6" s="273">
        <v>3500</v>
      </c>
      <c r="H6" s="271"/>
      <c r="I6" s="274">
        <v>1930</v>
      </c>
      <c r="J6" s="271">
        <f>H6+I6</f>
        <v>1930</v>
      </c>
      <c r="K6" s="272">
        <f aca="true" t="shared" si="2" ref="K6:K22">(J6*100)/G6</f>
        <v>55.142857142857146</v>
      </c>
      <c r="L6" s="273">
        <v>2000</v>
      </c>
      <c r="M6" s="271"/>
      <c r="N6" s="274">
        <v>1455</v>
      </c>
      <c r="O6" s="271">
        <f>SUM(M6:N6)</f>
        <v>1455</v>
      </c>
      <c r="P6" s="275">
        <f>(O6*100)/L6</f>
        <v>72.75</v>
      </c>
      <c r="Q6" s="270">
        <v>5000</v>
      </c>
      <c r="R6" s="271"/>
      <c r="S6" s="274">
        <v>5065</v>
      </c>
      <c r="T6" s="271">
        <f aca="true" t="shared" si="3" ref="T6:T23">SUM(R6:S6)</f>
        <v>5065</v>
      </c>
      <c r="U6" s="275">
        <f aca="true" t="shared" si="4" ref="U6:U26">(T6*100)/Q6</f>
        <v>101.3</v>
      </c>
      <c r="V6" s="70">
        <v>11000</v>
      </c>
      <c r="W6" s="271"/>
      <c r="X6" s="274"/>
      <c r="Y6" s="271"/>
      <c r="Z6" s="275"/>
    </row>
    <row r="7" spans="1:26" ht="18" customHeight="1">
      <c r="A7" s="276" t="s">
        <v>19</v>
      </c>
      <c r="B7" s="270">
        <v>3100</v>
      </c>
      <c r="C7" s="271">
        <v>112</v>
      </c>
      <c r="D7" s="274">
        <v>3508</v>
      </c>
      <c r="E7" s="271">
        <f t="shared" si="0"/>
        <v>3620</v>
      </c>
      <c r="F7" s="272">
        <f t="shared" si="1"/>
        <v>116.7741935483871</v>
      </c>
      <c r="G7" s="273">
        <v>11000</v>
      </c>
      <c r="H7" s="271">
        <v>7741</v>
      </c>
      <c r="I7" s="274">
        <v>16564</v>
      </c>
      <c r="J7" s="271">
        <f>H7+I7</f>
        <v>24305</v>
      </c>
      <c r="K7" s="272">
        <f t="shared" si="2"/>
        <v>220.95454545454547</v>
      </c>
      <c r="L7" s="273">
        <v>6000</v>
      </c>
      <c r="M7" s="271">
        <v>1050</v>
      </c>
      <c r="N7" s="274">
        <v>6000</v>
      </c>
      <c r="O7" s="271">
        <f>SUM(M7:N7)</f>
        <v>7050</v>
      </c>
      <c r="P7" s="275">
        <f>(O7*100)/L7</f>
        <v>117.5</v>
      </c>
      <c r="Q7" s="270">
        <v>8900</v>
      </c>
      <c r="R7" s="271">
        <v>4340</v>
      </c>
      <c r="S7" s="274">
        <v>8032</v>
      </c>
      <c r="T7" s="271">
        <f t="shared" si="3"/>
        <v>12372</v>
      </c>
      <c r="U7" s="275">
        <f t="shared" si="4"/>
        <v>139.01123595505618</v>
      </c>
      <c r="V7" s="70">
        <v>2700</v>
      </c>
      <c r="W7" s="271">
        <v>339</v>
      </c>
      <c r="X7" s="274">
        <v>3400</v>
      </c>
      <c r="Y7" s="271">
        <f>SUM(W7:X7)</f>
        <v>3739</v>
      </c>
      <c r="Z7" s="275">
        <f>(Y7*100)/V7</f>
        <v>138.4814814814815</v>
      </c>
    </row>
    <row r="8" spans="1:26" ht="18.75" customHeight="1">
      <c r="A8" s="269" t="s">
        <v>1</v>
      </c>
      <c r="B8" s="270">
        <v>700</v>
      </c>
      <c r="C8" s="271"/>
      <c r="D8" s="274">
        <v>2200</v>
      </c>
      <c r="E8" s="271">
        <f t="shared" si="0"/>
        <v>2200</v>
      </c>
      <c r="F8" s="272">
        <f t="shared" si="1"/>
        <v>314.2857142857143</v>
      </c>
      <c r="G8" s="273">
        <v>650</v>
      </c>
      <c r="H8" s="271"/>
      <c r="I8" s="274">
        <v>650</v>
      </c>
      <c r="J8" s="271">
        <f>H8+I8</f>
        <v>650</v>
      </c>
      <c r="K8" s="272">
        <f t="shared" si="2"/>
        <v>100</v>
      </c>
      <c r="L8" s="273">
        <v>150</v>
      </c>
      <c r="M8" s="271"/>
      <c r="N8" s="274">
        <v>80</v>
      </c>
      <c r="O8" s="271">
        <f>SUM(M8:N8)</f>
        <v>80</v>
      </c>
      <c r="P8" s="275">
        <f>(O8*100)/L8</f>
        <v>53.333333333333336</v>
      </c>
      <c r="Q8" s="270"/>
      <c r="R8" s="271"/>
      <c r="S8" s="274"/>
      <c r="T8" s="271"/>
      <c r="U8" s="275"/>
      <c r="V8" s="70">
        <v>480</v>
      </c>
      <c r="W8" s="271"/>
      <c r="X8" s="274"/>
      <c r="Y8" s="271"/>
      <c r="Z8" s="275"/>
    </row>
    <row r="9" spans="1:26" ht="19.5" customHeight="1">
      <c r="A9" s="269" t="s">
        <v>2</v>
      </c>
      <c r="B9" s="270">
        <v>3500</v>
      </c>
      <c r="C9" s="271"/>
      <c r="D9" s="274">
        <v>6945</v>
      </c>
      <c r="E9" s="271">
        <f t="shared" si="0"/>
        <v>6945</v>
      </c>
      <c r="F9" s="272">
        <f t="shared" si="1"/>
        <v>198.42857142857142</v>
      </c>
      <c r="G9" s="273">
        <v>2500</v>
      </c>
      <c r="H9" s="271"/>
      <c r="I9" s="274">
        <v>3000</v>
      </c>
      <c r="J9" s="271">
        <f aca="true" t="shared" si="5" ref="J9:J25">I9+H9</f>
        <v>3000</v>
      </c>
      <c r="K9" s="272">
        <f t="shared" si="2"/>
        <v>120</v>
      </c>
      <c r="L9" s="273">
        <v>1400</v>
      </c>
      <c r="M9" s="271"/>
      <c r="N9" s="274"/>
      <c r="O9" s="271"/>
      <c r="P9" s="275"/>
      <c r="Q9" s="270"/>
      <c r="R9" s="271"/>
      <c r="S9" s="274"/>
      <c r="T9" s="271"/>
      <c r="U9" s="275"/>
      <c r="V9" s="70">
        <v>1500</v>
      </c>
      <c r="W9" s="271"/>
      <c r="X9" s="274"/>
      <c r="Y9" s="271"/>
      <c r="Z9" s="275"/>
    </row>
    <row r="10" spans="1:26" ht="19.5" customHeight="1">
      <c r="A10" s="269" t="s">
        <v>16</v>
      </c>
      <c r="B10" s="270">
        <v>1081</v>
      </c>
      <c r="C10" s="271"/>
      <c r="D10" s="274">
        <v>1225</v>
      </c>
      <c r="E10" s="271">
        <f t="shared" si="0"/>
        <v>1225</v>
      </c>
      <c r="F10" s="272">
        <f t="shared" si="1"/>
        <v>113.32099907493063</v>
      </c>
      <c r="G10" s="273">
        <v>2029</v>
      </c>
      <c r="H10" s="271"/>
      <c r="I10" s="274">
        <v>7000</v>
      </c>
      <c r="J10" s="271">
        <f t="shared" si="5"/>
        <v>7000</v>
      </c>
      <c r="K10" s="272">
        <f t="shared" si="2"/>
        <v>344.99753573188764</v>
      </c>
      <c r="L10" s="273">
        <v>1240</v>
      </c>
      <c r="M10" s="271">
        <v>709</v>
      </c>
      <c r="N10" s="274">
        <v>1620</v>
      </c>
      <c r="O10" s="271">
        <f aca="true" t="shared" si="6" ref="O10:O19">SUM(M10:N10)</f>
        <v>2329</v>
      </c>
      <c r="P10" s="275">
        <f aca="true" t="shared" si="7" ref="P10:P19">(O10*100)/L10</f>
        <v>187.82258064516128</v>
      </c>
      <c r="Q10" s="270">
        <v>3975</v>
      </c>
      <c r="R10" s="271"/>
      <c r="S10" s="274">
        <v>3500</v>
      </c>
      <c r="T10" s="271">
        <f t="shared" si="3"/>
        <v>3500</v>
      </c>
      <c r="U10" s="275">
        <f t="shared" si="4"/>
        <v>88.0503144654088</v>
      </c>
      <c r="V10" s="70">
        <v>1859</v>
      </c>
      <c r="W10" s="271">
        <v>350</v>
      </c>
      <c r="X10" s="274">
        <v>1650</v>
      </c>
      <c r="Y10" s="271">
        <f>SUM(W10:X10)</f>
        <v>2000</v>
      </c>
      <c r="Z10" s="275">
        <f>(Y10*100)/V10</f>
        <v>107.58472296933836</v>
      </c>
    </row>
    <row r="11" spans="1:26" ht="18.75" customHeight="1">
      <c r="A11" s="269" t="s">
        <v>3</v>
      </c>
      <c r="B11" s="270">
        <v>2859</v>
      </c>
      <c r="C11" s="271">
        <v>992</v>
      </c>
      <c r="D11" s="274">
        <v>3177</v>
      </c>
      <c r="E11" s="271">
        <f t="shared" si="0"/>
        <v>4169</v>
      </c>
      <c r="F11" s="272">
        <f t="shared" si="1"/>
        <v>145.82021685904164</v>
      </c>
      <c r="G11" s="273">
        <v>9134</v>
      </c>
      <c r="H11" s="271">
        <v>4434</v>
      </c>
      <c r="I11" s="274">
        <v>5925</v>
      </c>
      <c r="J11" s="271">
        <f t="shared" si="5"/>
        <v>10359</v>
      </c>
      <c r="K11" s="272">
        <f t="shared" si="2"/>
        <v>113.41142982264068</v>
      </c>
      <c r="L11" s="273">
        <v>2000</v>
      </c>
      <c r="M11" s="271">
        <v>1000</v>
      </c>
      <c r="N11" s="274">
        <v>1000</v>
      </c>
      <c r="O11" s="271">
        <f t="shared" si="6"/>
        <v>2000</v>
      </c>
      <c r="P11" s="275">
        <f t="shared" si="7"/>
        <v>100</v>
      </c>
      <c r="Q11" s="270">
        <v>10904</v>
      </c>
      <c r="R11" s="271">
        <v>8670</v>
      </c>
      <c r="S11" s="274">
        <v>1044</v>
      </c>
      <c r="T11" s="271">
        <f t="shared" si="3"/>
        <v>9714</v>
      </c>
      <c r="U11" s="275">
        <f t="shared" si="4"/>
        <v>89.08657373440938</v>
      </c>
      <c r="V11" s="70">
        <v>2215</v>
      </c>
      <c r="W11" s="271"/>
      <c r="X11" s="274"/>
      <c r="Y11" s="271"/>
      <c r="Z11" s="275"/>
    </row>
    <row r="12" spans="1:26" ht="18.75" customHeight="1">
      <c r="A12" s="269" t="s">
        <v>4</v>
      </c>
      <c r="B12" s="270">
        <v>4000</v>
      </c>
      <c r="C12" s="271">
        <v>1242</v>
      </c>
      <c r="D12" s="274">
        <v>3587</v>
      </c>
      <c r="E12" s="271">
        <f t="shared" si="0"/>
        <v>4829</v>
      </c>
      <c r="F12" s="272">
        <f t="shared" si="1"/>
        <v>120.725</v>
      </c>
      <c r="G12" s="273">
        <v>5000</v>
      </c>
      <c r="H12" s="271"/>
      <c r="I12" s="274">
        <v>5940</v>
      </c>
      <c r="J12" s="271">
        <f t="shared" si="5"/>
        <v>5940</v>
      </c>
      <c r="K12" s="272">
        <f t="shared" si="2"/>
        <v>118.8</v>
      </c>
      <c r="L12" s="273">
        <v>4200</v>
      </c>
      <c r="M12" s="271"/>
      <c r="N12" s="274">
        <v>4310</v>
      </c>
      <c r="O12" s="271">
        <f t="shared" si="6"/>
        <v>4310</v>
      </c>
      <c r="P12" s="275">
        <f t="shared" si="7"/>
        <v>102.61904761904762</v>
      </c>
      <c r="Q12" s="270">
        <v>40000</v>
      </c>
      <c r="R12" s="271">
        <v>25000</v>
      </c>
      <c r="S12" s="274">
        <v>18055</v>
      </c>
      <c r="T12" s="271">
        <f t="shared" si="3"/>
        <v>43055</v>
      </c>
      <c r="U12" s="275">
        <f t="shared" si="4"/>
        <v>107.6375</v>
      </c>
      <c r="V12" s="70">
        <v>25000</v>
      </c>
      <c r="W12" s="271"/>
      <c r="X12" s="274">
        <v>1000</v>
      </c>
      <c r="Y12" s="271">
        <f>SUM(W12:X12)</f>
        <v>1000</v>
      </c>
      <c r="Z12" s="275">
        <f>(Y12*100)/V12</f>
        <v>4</v>
      </c>
    </row>
    <row r="13" spans="1:26" ht="18.75" customHeight="1">
      <c r="A13" s="269" t="s">
        <v>5</v>
      </c>
      <c r="B13" s="270">
        <v>1608</v>
      </c>
      <c r="C13" s="271"/>
      <c r="D13" s="274">
        <v>2208</v>
      </c>
      <c r="E13" s="271">
        <f t="shared" si="0"/>
        <v>2208</v>
      </c>
      <c r="F13" s="272">
        <f t="shared" si="1"/>
        <v>137.3134328358209</v>
      </c>
      <c r="G13" s="273">
        <v>1928</v>
      </c>
      <c r="H13" s="271"/>
      <c r="I13" s="274"/>
      <c r="J13" s="271"/>
      <c r="K13" s="272"/>
      <c r="L13" s="273">
        <v>1543</v>
      </c>
      <c r="M13" s="271"/>
      <c r="N13" s="274">
        <v>4100</v>
      </c>
      <c r="O13" s="271">
        <f t="shared" si="6"/>
        <v>4100</v>
      </c>
      <c r="P13" s="275">
        <f t="shared" si="7"/>
        <v>265.7161373946857</v>
      </c>
      <c r="Q13" s="270">
        <v>7330</v>
      </c>
      <c r="R13" s="271"/>
      <c r="S13" s="274"/>
      <c r="T13" s="271"/>
      <c r="U13" s="275"/>
      <c r="V13" s="70">
        <v>2199</v>
      </c>
      <c r="W13" s="271"/>
      <c r="X13" s="274"/>
      <c r="Y13" s="271"/>
      <c r="Z13" s="275"/>
    </row>
    <row r="14" spans="1:26" ht="18.75" customHeight="1">
      <c r="A14" s="269" t="s">
        <v>6</v>
      </c>
      <c r="B14" s="270">
        <v>1500</v>
      </c>
      <c r="C14" s="271"/>
      <c r="D14" s="274">
        <v>1570</v>
      </c>
      <c r="E14" s="271">
        <f t="shared" si="0"/>
        <v>1570</v>
      </c>
      <c r="F14" s="272">
        <f t="shared" si="1"/>
        <v>104.66666666666667</v>
      </c>
      <c r="G14" s="273">
        <v>1700</v>
      </c>
      <c r="H14" s="271"/>
      <c r="I14" s="274"/>
      <c r="J14" s="271"/>
      <c r="K14" s="272"/>
      <c r="L14" s="273">
        <v>900</v>
      </c>
      <c r="M14" s="271"/>
      <c r="N14" s="274">
        <v>1000</v>
      </c>
      <c r="O14" s="271">
        <f t="shared" si="6"/>
        <v>1000</v>
      </c>
      <c r="P14" s="275">
        <f t="shared" si="7"/>
        <v>111.11111111111111</v>
      </c>
      <c r="Q14" s="270">
        <v>4800</v>
      </c>
      <c r="R14" s="271">
        <v>2000</v>
      </c>
      <c r="S14" s="274">
        <v>2102</v>
      </c>
      <c r="T14" s="271">
        <f t="shared" si="3"/>
        <v>4102</v>
      </c>
      <c r="U14" s="275">
        <f t="shared" si="4"/>
        <v>85.45833333333333</v>
      </c>
      <c r="V14" s="70">
        <v>13200</v>
      </c>
      <c r="W14" s="271">
        <v>500</v>
      </c>
      <c r="X14" s="274">
        <v>10000</v>
      </c>
      <c r="Y14" s="271">
        <f aca="true" t="shared" si="8" ref="Y14:Y19">SUM(W14:X14)</f>
        <v>10500</v>
      </c>
      <c r="Z14" s="275">
        <f aca="true" t="shared" si="9" ref="Z14:Z19">(Y14*100)/V14</f>
        <v>79.54545454545455</v>
      </c>
    </row>
    <row r="15" spans="1:26" ht="18.75" customHeight="1">
      <c r="A15" s="276" t="s">
        <v>7</v>
      </c>
      <c r="B15" s="270">
        <v>2134</v>
      </c>
      <c r="C15" s="271"/>
      <c r="D15" s="274">
        <v>2445</v>
      </c>
      <c r="E15" s="271">
        <f t="shared" si="0"/>
        <v>2445</v>
      </c>
      <c r="F15" s="272">
        <f t="shared" si="1"/>
        <v>114.57357075913777</v>
      </c>
      <c r="G15" s="273">
        <v>2580</v>
      </c>
      <c r="H15" s="271"/>
      <c r="I15" s="274">
        <v>7600</v>
      </c>
      <c r="J15" s="271">
        <f t="shared" si="5"/>
        <v>7600</v>
      </c>
      <c r="K15" s="272">
        <f t="shared" si="2"/>
        <v>294.5736434108527</v>
      </c>
      <c r="L15" s="273">
        <v>2300</v>
      </c>
      <c r="M15" s="271"/>
      <c r="N15" s="274">
        <v>2500</v>
      </c>
      <c r="O15" s="271">
        <f t="shared" si="6"/>
        <v>2500</v>
      </c>
      <c r="P15" s="275">
        <f t="shared" si="7"/>
        <v>108.69565217391305</v>
      </c>
      <c r="Q15" s="270">
        <v>6130</v>
      </c>
      <c r="R15" s="271"/>
      <c r="S15" s="274">
        <v>8000</v>
      </c>
      <c r="T15" s="271">
        <f t="shared" si="3"/>
        <v>8000</v>
      </c>
      <c r="U15" s="275">
        <f t="shared" si="4"/>
        <v>130.50570962479608</v>
      </c>
      <c r="V15" s="70">
        <v>2030</v>
      </c>
      <c r="W15" s="271"/>
      <c r="X15" s="274">
        <v>2300</v>
      </c>
      <c r="Y15" s="271">
        <f t="shared" si="8"/>
        <v>2300</v>
      </c>
      <c r="Z15" s="275">
        <f t="shared" si="9"/>
        <v>113.30049261083744</v>
      </c>
    </row>
    <row r="16" spans="1:26" ht="20.25" customHeight="1">
      <c r="A16" s="269" t="s">
        <v>8</v>
      </c>
      <c r="B16" s="270">
        <v>837</v>
      </c>
      <c r="C16" s="271"/>
      <c r="D16" s="274">
        <v>930</v>
      </c>
      <c r="E16" s="271">
        <f t="shared" si="0"/>
        <v>930</v>
      </c>
      <c r="F16" s="272">
        <f t="shared" si="1"/>
        <v>111.11111111111111</v>
      </c>
      <c r="G16" s="273">
        <v>712</v>
      </c>
      <c r="H16" s="271"/>
      <c r="I16" s="274">
        <v>730</v>
      </c>
      <c r="J16" s="271">
        <f t="shared" si="5"/>
        <v>730</v>
      </c>
      <c r="K16" s="272">
        <f t="shared" si="2"/>
        <v>102.52808988764045</v>
      </c>
      <c r="L16" s="273">
        <v>413</v>
      </c>
      <c r="M16" s="271"/>
      <c r="N16" s="274">
        <v>450</v>
      </c>
      <c r="O16" s="271">
        <f t="shared" si="6"/>
        <v>450</v>
      </c>
      <c r="P16" s="275">
        <f t="shared" si="7"/>
        <v>108.95883777239709</v>
      </c>
      <c r="Q16" s="270">
        <v>2067</v>
      </c>
      <c r="R16" s="271"/>
      <c r="S16" s="274"/>
      <c r="T16" s="271"/>
      <c r="U16" s="275"/>
      <c r="V16" s="70">
        <v>775</v>
      </c>
      <c r="W16" s="271"/>
      <c r="X16" s="274">
        <v>800</v>
      </c>
      <c r="Y16" s="271">
        <f t="shared" si="8"/>
        <v>800</v>
      </c>
      <c r="Z16" s="275">
        <f t="shared" si="9"/>
        <v>103.2258064516129</v>
      </c>
    </row>
    <row r="17" spans="1:26" ht="18.75" customHeight="1">
      <c r="A17" s="269" t="s">
        <v>20</v>
      </c>
      <c r="B17" s="270">
        <v>2500</v>
      </c>
      <c r="C17" s="271"/>
      <c r="D17" s="274">
        <v>3126</v>
      </c>
      <c r="E17" s="271">
        <f t="shared" si="0"/>
        <v>3126</v>
      </c>
      <c r="F17" s="272">
        <f t="shared" si="1"/>
        <v>125.04</v>
      </c>
      <c r="G17" s="273">
        <v>2000</v>
      </c>
      <c r="H17" s="271"/>
      <c r="I17" s="274">
        <v>5556</v>
      </c>
      <c r="J17" s="271">
        <f t="shared" si="5"/>
        <v>5556</v>
      </c>
      <c r="K17" s="272">
        <f t="shared" si="2"/>
        <v>277.8</v>
      </c>
      <c r="L17" s="273">
        <v>3460</v>
      </c>
      <c r="M17" s="271"/>
      <c r="N17" s="274">
        <v>3465</v>
      </c>
      <c r="O17" s="271">
        <f t="shared" si="6"/>
        <v>3465</v>
      </c>
      <c r="P17" s="275">
        <f t="shared" si="7"/>
        <v>100.14450867052022</v>
      </c>
      <c r="Q17" s="270">
        <v>6315</v>
      </c>
      <c r="R17" s="271"/>
      <c r="S17" s="274">
        <v>9822</v>
      </c>
      <c r="T17" s="271">
        <f t="shared" si="3"/>
        <v>9822</v>
      </c>
      <c r="U17" s="275">
        <f t="shared" si="4"/>
        <v>155.53444180522564</v>
      </c>
      <c r="V17" s="70">
        <v>1705</v>
      </c>
      <c r="W17" s="271"/>
      <c r="X17" s="274">
        <v>2560</v>
      </c>
      <c r="Y17" s="271">
        <f t="shared" si="8"/>
        <v>2560</v>
      </c>
      <c r="Z17" s="275">
        <f t="shared" si="9"/>
        <v>150.1466275659824</v>
      </c>
    </row>
    <row r="18" spans="1:26" ht="18" customHeight="1">
      <c r="A18" s="276" t="s">
        <v>9</v>
      </c>
      <c r="B18" s="270">
        <v>1880</v>
      </c>
      <c r="C18" s="271"/>
      <c r="D18" s="274">
        <v>3300</v>
      </c>
      <c r="E18" s="271">
        <f t="shared" si="0"/>
        <v>3300</v>
      </c>
      <c r="F18" s="272">
        <f t="shared" si="1"/>
        <v>175.53191489361703</v>
      </c>
      <c r="G18" s="273">
        <v>6343</v>
      </c>
      <c r="H18" s="271">
        <v>420</v>
      </c>
      <c r="I18" s="274">
        <v>8964</v>
      </c>
      <c r="J18" s="271">
        <f t="shared" si="5"/>
        <v>9384</v>
      </c>
      <c r="K18" s="272">
        <f t="shared" si="2"/>
        <v>147.94261390509223</v>
      </c>
      <c r="L18" s="273">
        <v>1200</v>
      </c>
      <c r="M18" s="271">
        <v>226</v>
      </c>
      <c r="N18" s="274">
        <v>1331</v>
      </c>
      <c r="O18" s="271">
        <f t="shared" si="6"/>
        <v>1557</v>
      </c>
      <c r="P18" s="275">
        <f t="shared" si="7"/>
        <v>129.75</v>
      </c>
      <c r="Q18" s="270">
        <v>6900</v>
      </c>
      <c r="R18" s="271">
        <v>1400</v>
      </c>
      <c r="S18" s="274">
        <v>5580</v>
      </c>
      <c r="T18" s="271">
        <f t="shared" si="3"/>
        <v>6980</v>
      </c>
      <c r="U18" s="275">
        <f t="shared" si="4"/>
        <v>101.15942028985508</v>
      </c>
      <c r="V18" s="70">
        <v>2820</v>
      </c>
      <c r="W18" s="271"/>
      <c r="X18" s="274">
        <v>2820</v>
      </c>
      <c r="Y18" s="271">
        <f t="shared" si="8"/>
        <v>2820</v>
      </c>
      <c r="Z18" s="275">
        <f t="shared" si="9"/>
        <v>100</v>
      </c>
    </row>
    <row r="19" spans="1:26" ht="18.75" customHeight="1">
      <c r="A19" s="269" t="s">
        <v>10</v>
      </c>
      <c r="B19" s="270">
        <v>1670</v>
      </c>
      <c r="C19" s="271"/>
      <c r="D19" s="274">
        <v>3657</v>
      </c>
      <c r="E19" s="271">
        <f t="shared" si="0"/>
        <v>3657</v>
      </c>
      <c r="F19" s="272">
        <f t="shared" si="1"/>
        <v>218.98203592814372</v>
      </c>
      <c r="G19" s="273">
        <v>4070</v>
      </c>
      <c r="H19" s="271"/>
      <c r="I19" s="274">
        <v>6377</v>
      </c>
      <c r="J19" s="271">
        <f t="shared" si="5"/>
        <v>6377</v>
      </c>
      <c r="K19" s="272">
        <f t="shared" si="2"/>
        <v>156.68304668304668</v>
      </c>
      <c r="L19" s="273">
        <v>2590</v>
      </c>
      <c r="M19" s="271"/>
      <c r="N19" s="274">
        <v>2200</v>
      </c>
      <c r="O19" s="271">
        <f t="shared" si="6"/>
        <v>2200</v>
      </c>
      <c r="P19" s="275">
        <f t="shared" si="7"/>
        <v>84.94208494208495</v>
      </c>
      <c r="Q19" s="270">
        <v>4200</v>
      </c>
      <c r="R19" s="271"/>
      <c r="S19" s="274">
        <v>775</v>
      </c>
      <c r="T19" s="271">
        <f t="shared" si="3"/>
        <v>775</v>
      </c>
      <c r="U19" s="275">
        <f t="shared" si="4"/>
        <v>18.452380952380953</v>
      </c>
      <c r="V19" s="70">
        <v>2685</v>
      </c>
      <c r="W19" s="271"/>
      <c r="X19" s="274">
        <v>1240</v>
      </c>
      <c r="Y19" s="271">
        <f t="shared" si="8"/>
        <v>1240</v>
      </c>
      <c r="Z19" s="275">
        <f t="shared" si="9"/>
        <v>46.18249534450652</v>
      </c>
    </row>
    <row r="20" spans="1:26" ht="18" customHeight="1">
      <c r="A20" s="269" t="s">
        <v>21</v>
      </c>
      <c r="B20" s="270">
        <v>2381</v>
      </c>
      <c r="C20" s="271"/>
      <c r="D20" s="274">
        <v>4320</v>
      </c>
      <c r="E20" s="271">
        <f t="shared" si="0"/>
        <v>4320</v>
      </c>
      <c r="F20" s="272">
        <f t="shared" si="1"/>
        <v>181.43637127257455</v>
      </c>
      <c r="G20" s="273">
        <v>4238</v>
      </c>
      <c r="H20" s="271">
        <v>1100</v>
      </c>
      <c r="I20" s="274">
        <v>4238</v>
      </c>
      <c r="J20" s="271">
        <f t="shared" si="5"/>
        <v>5338</v>
      </c>
      <c r="K20" s="272">
        <f t="shared" si="2"/>
        <v>125.95563945257197</v>
      </c>
      <c r="L20" s="273">
        <v>1150</v>
      </c>
      <c r="M20" s="271"/>
      <c r="N20" s="274">
        <v>1200</v>
      </c>
      <c r="O20" s="271">
        <f aca="true" t="shared" si="10" ref="O20:O25">SUM(M20:N20)</f>
        <v>1200</v>
      </c>
      <c r="P20" s="275">
        <f aca="true" t="shared" si="11" ref="P20:P26">(O20*100)/L20</f>
        <v>104.34782608695652</v>
      </c>
      <c r="Q20" s="270">
        <v>6420</v>
      </c>
      <c r="R20" s="271">
        <v>900</v>
      </c>
      <c r="S20" s="274">
        <v>3500</v>
      </c>
      <c r="T20" s="271">
        <f t="shared" si="3"/>
        <v>4400</v>
      </c>
      <c r="U20" s="275">
        <f t="shared" si="4"/>
        <v>68.53582554517133</v>
      </c>
      <c r="V20" s="70">
        <v>2830</v>
      </c>
      <c r="W20" s="271"/>
      <c r="X20" s="274"/>
      <c r="Y20" s="271"/>
      <c r="Z20" s="275"/>
    </row>
    <row r="21" spans="1:26" ht="18.75" customHeight="1">
      <c r="A21" s="269" t="s">
        <v>22</v>
      </c>
      <c r="B21" s="270">
        <v>1315</v>
      </c>
      <c r="C21" s="271">
        <v>20</v>
      </c>
      <c r="D21" s="274">
        <v>2967</v>
      </c>
      <c r="E21" s="271">
        <f>C21+D21</f>
        <v>2987</v>
      </c>
      <c r="F21" s="272">
        <f t="shared" si="1"/>
        <v>227.14828897338404</v>
      </c>
      <c r="G21" s="273">
        <v>11256</v>
      </c>
      <c r="H21" s="271">
        <v>625</v>
      </c>
      <c r="I21" s="274">
        <v>18437</v>
      </c>
      <c r="J21" s="271">
        <f t="shared" si="5"/>
        <v>19062</v>
      </c>
      <c r="K21" s="272">
        <f t="shared" si="2"/>
        <v>169.34968017057568</v>
      </c>
      <c r="L21" s="273">
        <v>2319</v>
      </c>
      <c r="M21" s="271">
        <v>323</v>
      </c>
      <c r="N21" s="274">
        <v>909</v>
      </c>
      <c r="O21" s="271">
        <f t="shared" si="10"/>
        <v>1232</v>
      </c>
      <c r="P21" s="275">
        <f t="shared" si="11"/>
        <v>53.126347563605</v>
      </c>
      <c r="Q21" s="270">
        <v>12407</v>
      </c>
      <c r="R21" s="271">
        <v>3327</v>
      </c>
      <c r="S21" s="274">
        <v>3827</v>
      </c>
      <c r="T21" s="271">
        <f t="shared" si="3"/>
        <v>7154</v>
      </c>
      <c r="U21" s="275">
        <f t="shared" si="4"/>
        <v>57.66099782380914</v>
      </c>
      <c r="V21" s="70">
        <v>2431</v>
      </c>
      <c r="W21" s="271">
        <v>137</v>
      </c>
      <c r="X21" s="274"/>
      <c r="Y21" s="271">
        <f>SUM(W21:X21)</f>
        <v>137</v>
      </c>
      <c r="Z21" s="275">
        <f>(Y21*100)/V21</f>
        <v>5.635540929658577</v>
      </c>
    </row>
    <row r="22" spans="1:26" ht="18.75" customHeight="1">
      <c r="A22" s="276" t="s">
        <v>11</v>
      </c>
      <c r="B22" s="270">
        <v>858</v>
      </c>
      <c r="C22" s="271"/>
      <c r="D22" s="274">
        <v>900</v>
      </c>
      <c r="E22" s="271">
        <f t="shared" si="0"/>
        <v>900</v>
      </c>
      <c r="F22" s="272">
        <f t="shared" si="1"/>
        <v>104.8951048951049</v>
      </c>
      <c r="G22" s="273">
        <v>990</v>
      </c>
      <c r="H22" s="271">
        <v>1250</v>
      </c>
      <c r="I22" s="274"/>
      <c r="J22" s="271">
        <f t="shared" si="5"/>
        <v>1250</v>
      </c>
      <c r="K22" s="272">
        <f t="shared" si="2"/>
        <v>126.26262626262626</v>
      </c>
      <c r="L22" s="273">
        <v>800</v>
      </c>
      <c r="M22" s="271"/>
      <c r="N22" s="274">
        <v>850</v>
      </c>
      <c r="O22" s="271">
        <f t="shared" si="10"/>
        <v>850</v>
      </c>
      <c r="P22" s="275">
        <f t="shared" si="11"/>
        <v>106.25</v>
      </c>
      <c r="Q22" s="270"/>
      <c r="R22" s="271"/>
      <c r="S22" s="274"/>
      <c r="T22" s="271"/>
      <c r="U22" s="275"/>
      <c r="V22" s="70">
        <v>1200</v>
      </c>
      <c r="W22" s="271"/>
      <c r="X22" s="274">
        <v>1200</v>
      </c>
      <c r="Y22" s="271">
        <f>SUM(W22:X22)</f>
        <v>1200</v>
      </c>
      <c r="Z22" s="275">
        <f>(Y22*100)/V22</f>
        <v>100</v>
      </c>
    </row>
    <row r="23" spans="1:26" ht="18.75" customHeight="1">
      <c r="A23" s="276" t="s">
        <v>12</v>
      </c>
      <c r="B23" s="270">
        <v>2027</v>
      </c>
      <c r="C23" s="271">
        <v>541</v>
      </c>
      <c r="D23" s="274">
        <v>4149</v>
      </c>
      <c r="E23" s="271">
        <f t="shared" si="0"/>
        <v>4690</v>
      </c>
      <c r="F23" s="272">
        <f t="shared" si="1"/>
        <v>231.37641835224468</v>
      </c>
      <c r="G23" s="273">
        <v>4236</v>
      </c>
      <c r="H23" s="271">
        <v>2275</v>
      </c>
      <c r="I23" s="274">
        <v>10024</v>
      </c>
      <c r="J23" s="271">
        <f t="shared" si="5"/>
        <v>12299</v>
      </c>
      <c r="K23" s="272">
        <f>(J23*100)/G23</f>
        <v>290.3446647780925</v>
      </c>
      <c r="L23" s="273">
        <v>1331</v>
      </c>
      <c r="M23" s="271">
        <v>322</v>
      </c>
      <c r="N23" s="274">
        <v>655</v>
      </c>
      <c r="O23" s="271">
        <f t="shared" si="10"/>
        <v>977</v>
      </c>
      <c r="P23" s="275">
        <f t="shared" si="11"/>
        <v>73.40345604808415</v>
      </c>
      <c r="Q23" s="270">
        <v>13949</v>
      </c>
      <c r="R23" s="271">
        <v>4938</v>
      </c>
      <c r="S23" s="274">
        <v>5000</v>
      </c>
      <c r="T23" s="271">
        <f t="shared" si="3"/>
        <v>9938</v>
      </c>
      <c r="U23" s="275">
        <f t="shared" si="4"/>
        <v>71.24525055559538</v>
      </c>
      <c r="V23" s="70">
        <v>43250</v>
      </c>
      <c r="W23" s="271"/>
      <c r="X23" s="274"/>
      <c r="Y23" s="271"/>
      <c r="Z23" s="275"/>
    </row>
    <row r="24" spans="1:26" ht="18.75" customHeight="1">
      <c r="A24" s="276" t="s">
        <v>23</v>
      </c>
      <c r="B24" s="270">
        <v>2000</v>
      </c>
      <c r="C24" s="271"/>
      <c r="D24" s="274">
        <v>2100</v>
      </c>
      <c r="E24" s="271">
        <f t="shared" si="0"/>
        <v>2100</v>
      </c>
      <c r="F24" s="272">
        <f t="shared" si="1"/>
        <v>105</v>
      </c>
      <c r="G24" s="273">
        <v>2300</v>
      </c>
      <c r="H24" s="271"/>
      <c r="I24" s="274">
        <v>3750</v>
      </c>
      <c r="J24" s="271">
        <f t="shared" si="5"/>
        <v>3750</v>
      </c>
      <c r="K24" s="272">
        <f>(J24*100)/G24</f>
        <v>163.04347826086956</v>
      </c>
      <c r="L24" s="273">
        <v>4000</v>
      </c>
      <c r="M24" s="271"/>
      <c r="N24" s="274">
        <v>4000</v>
      </c>
      <c r="O24" s="271">
        <f t="shared" si="10"/>
        <v>4000</v>
      </c>
      <c r="P24" s="275">
        <f t="shared" si="11"/>
        <v>100</v>
      </c>
      <c r="Q24" s="270"/>
      <c r="R24" s="271"/>
      <c r="S24" s="274"/>
      <c r="T24" s="271"/>
      <c r="U24" s="275"/>
      <c r="V24" s="70">
        <v>2000</v>
      </c>
      <c r="W24" s="271"/>
      <c r="X24" s="274"/>
      <c r="Y24" s="271"/>
      <c r="Z24" s="275"/>
    </row>
    <row r="25" spans="1:26" ht="18" customHeight="1">
      <c r="A25" s="269" t="s">
        <v>13</v>
      </c>
      <c r="B25" s="270">
        <v>5240</v>
      </c>
      <c r="C25" s="271">
        <v>553</v>
      </c>
      <c r="D25" s="274">
        <v>5413</v>
      </c>
      <c r="E25" s="271">
        <f t="shared" si="0"/>
        <v>5966</v>
      </c>
      <c r="F25" s="272">
        <f t="shared" si="1"/>
        <v>113.85496183206106</v>
      </c>
      <c r="G25" s="273">
        <v>23700</v>
      </c>
      <c r="H25" s="271">
        <v>2163</v>
      </c>
      <c r="I25" s="274">
        <v>18396</v>
      </c>
      <c r="J25" s="271">
        <f t="shared" si="5"/>
        <v>20559</v>
      </c>
      <c r="K25" s="272">
        <f>(J25*100)/G25</f>
        <v>86.74683544303798</v>
      </c>
      <c r="L25" s="273">
        <v>7555</v>
      </c>
      <c r="M25" s="271">
        <v>1268</v>
      </c>
      <c r="N25" s="274"/>
      <c r="O25" s="271">
        <f t="shared" si="10"/>
        <v>1268</v>
      </c>
      <c r="P25" s="275">
        <f t="shared" si="11"/>
        <v>16.783587028457976</v>
      </c>
      <c r="Q25" s="270">
        <v>48940</v>
      </c>
      <c r="R25" s="271">
        <v>27893</v>
      </c>
      <c r="S25" s="274"/>
      <c r="T25" s="271">
        <f>SUM(R25:S25)</f>
        <v>27893</v>
      </c>
      <c r="U25" s="275">
        <f t="shared" si="4"/>
        <v>56.9942787086228</v>
      </c>
      <c r="V25" s="70">
        <v>13530</v>
      </c>
      <c r="W25" s="271">
        <v>1590</v>
      </c>
      <c r="X25" s="274"/>
      <c r="Y25" s="271">
        <f>SUM(W25:X25)</f>
        <v>1590</v>
      </c>
      <c r="Z25" s="275">
        <f>(Y25*100)/V25</f>
        <v>11.751662971175167</v>
      </c>
    </row>
    <row r="26" spans="1:26" ht="19.5" customHeight="1">
      <c r="A26" s="277" t="s">
        <v>24</v>
      </c>
      <c r="B26" s="278">
        <f>SUM(B5:B25)</f>
        <v>44327</v>
      </c>
      <c r="C26" s="279">
        <f>SUM(C5:C25)</f>
        <v>3460</v>
      </c>
      <c r="D26" s="279">
        <f>SUM(D5:D25)</f>
        <v>61863</v>
      </c>
      <c r="E26" s="279">
        <f>C26+D26</f>
        <v>65323</v>
      </c>
      <c r="F26" s="280">
        <f>(E26*100)/B26</f>
        <v>147.36616509125363</v>
      </c>
      <c r="G26" s="278">
        <f>SUM(G5:G25)</f>
        <v>99866</v>
      </c>
      <c r="H26" s="279">
        <f>SUM(H5:H25)</f>
        <v>20008</v>
      </c>
      <c r="I26" s="279">
        <f>SUM(I5:I25)</f>
        <v>125081</v>
      </c>
      <c r="J26" s="279">
        <f>I26+H26</f>
        <v>145089</v>
      </c>
      <c r="K26" s="280">
        <f>(J26*100)/G26</f>
        <v>145.28368013137603</v>
      </c>
      <c r="L26" s="278">
        <f>SUM(L5:L25)</f>
        <v>46551</v>
      </c>
      <c r="M26" s="279">
        <f>SUM(M5:M25)</f>
        <v>4898</v>
      </c>
      <c r="N26" s="279">
        <f>SUM(N5:N25)</f>
        <v>37125</v>
      </c>
      <c r="O26" s="279">
        <f>SUM(O5:O25)</f>
        <v>42023</v>
      </c>
      <c r="P26" s="280">
        <f t="shared" si="11"/>
        <v>90.27303387682326</v>
      </c>
      <c r="Q26" s="278">
        <f>SUM(Q5:Q25)</f>
        <v>188237</v>
      </c>
      <c r="R26" s="279">
        <f>SUM(R5:R25)</f>
        <v>78468</v>
      </c>
      <c r="S26" s="279">
        <f>SUM(S5:S25)</f>
        <v>74302</v>
      </c>
      <c r="T26" s="279">
        <f>SUM(T5:T25)</f>
        <v>152770</v>
      </c>
      <c r="U26" s="281">
        <f t="shared" si="4"/>
        <v>81.15832700266154</v>
      </c>
      <c r="V26" s="278">
        <f>SUM(V5:V25)</f>
        <v>135409</v>
      </c>
      <c r="W26" s="279">
        <f>SUM(W6:W25)</f>
        <v>2916</v>
      </c>
      <c r="X26" s="279">
        <f>SUM(X5:X25)</f>
        <v>26970</v>
      </c>
      <c r="Y26" s="279">
        <f>SUM(Y5:Y25)</f>
        <v>29886</v>
      </c>
      <c r="Z26" s="281">
        <f>(Y26*100)/V26</f>
        <v>22.0709110915818</v>
      </c>
    </row>
    <row r="27" spans="1:26" ht="18.75" customHeight="1" thickBot="1">
      <c r="A27" s="282" t="s">
        <v>15</v>
      </c>
      <c r="B27" s="283">
        <v>59909</v>
      </c>
      <c r="C27" s="284">
        <v>2340</v>
      </c>
      <c r="D27" s="285">
        <v>60249</v>
      </c>
      <c r="E27" s="284">
        <v>62589</v>
      </c>
      <c r="F27" s="286">
        <v>104.5</v>
      </c>
      <c r="G27" s="283">
        <v>86964</v>
      </c>
      <c r="H27" s="284">
        <v>23440</v>
      </c>
      <c r="I27" s="285">
        <v>88960</v>
      </c>
      <c r="J27" s="271">
        <v>112400</v>
      </c>
      <c r="K27" s="272">
        <v>129.24888459592475</v>
      </c>
      <c r="L27" s="283">
        <v>62283</v>
      </c>
      <c r="M27" s="284">
        <v>4329</v>
      </c>
      <c r="N27" s="285">
        <v>46920</v>
      </c>
      <c r="O27" s="271">
        <v>51249</v>
      </c>
      <c r="P27" s="272">
        <v>75.33355811377102</v>
      </c>
      <c r="Q27" s="283">
        <v>164429</v>
      </c>
      <c r="R27" s="284">
        <v>51405</v>
      </c>
      <c r="S27" s="285">
        <v>62699</v>
      </c>
      <c r="T27" s="271">
        <v>114104</v>
      </c>
      <c r="U27" s="275">
        <v>69.39408498500873</v>
      </c>
      <c r="V27" s="283">
        <v>140663</v>
      </c>
      <c r="W27" s="284"/>
      <c r="X27" s="285"/>
      <c r="Y27" s="285"/>
      <c r="Z27" s="287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L22" sqref="L22"/>
    </sheetView>
  </sheetViews>
  <sheetFormatPr defaultColWidth="9.00390625" defaultRowHeight="12.75"/>
  <cols>
    <col min="1" max="1" width="24.125" style="0" customWidth="1"/>
    <col min="2" max="2" width="9.625" style="0" hidden="1" customWidth="1"/>
    <col min="3" max="3" width="11.625" style="0" hidden="1" customWidth="1"/>
    <col min="4" max="4" width="10.25390625" style="0" hidden="1" customWidth="1"/>
    <col min="5" max="5" width="9.125" style="0" hidden="1" customWidth="1"/>
    <col min="6" max="6" width="14.875" style="0" customWidth="1"/>
    <col min="7" max="7" width="17.375" style="0" customWidth="1"/>
    <col min="8" max="8" width="15.625" style="0" customWidth="1"/>
    <col min="9" max="9" width="12.75390625" style="0" customWidth="1"/>
    <col min="10" max="10" width="18.625" style="0" customWidth="1"/>
    <col min="11" max="11" width="19.375" style="0" customWidth="1"/>
    <col min="12" max="12" width="16.625" style="0" customWidth="1"/>
    <col min="13" max="13" width="10.125" style="0" bestFit="1" customWidth="1"/>
  </cols>
  <sheetData>
    <row r="1" spans="1:11" ht="18.75">
      <c r="A1" s="288"/>
      <c r="B1" s="435" t="s">
        <v>124</v>
      </c>
      <c r="C1" s="436"/>
      <c r="D1" s="436"/>
      <c r="E1" s="436"/>
      <c r="F1" s="436"/>
      <c r="G1" s="436"/>
      <c r="H1" s="436"/>
      <c r="I1" s="437"/>
      <c r="J1" s="437"/>
      <c r="K1" s="437"/>
    </row>
    <row r="2" spans="1:13" ht="19.5" thickBot="1">
      <c r="A2" s="1"/>
      <c r="B2" s="438"/>
      <c r="C2" s="438"/>
      <c r="D2" s="438"/>
      <c r="E2" s="438"/>
      <c r="F2" s="438"/>
      <c r="G2" s="438"/>
      <c r="H2" s="438"/>
      <c r="I2" s="439"/>
      <c r="J2" s="439"/>
      <c r="K2" s="439"/>
      <c r="L2" s="375">
        <v>42622</v>
      </c>
      <c r="M2" s="374"/>
    </row>
    <row r="3" spans="1:12" ht="18.75" customHeight="1">
      <c r="A3" s="440" t="s">
        <v>125</v>
      </c>
      <c r="B3" s="442" t="s">
        <v>126</v>
      </c>
      <c r="C3" s="443"/>
      <c r="D3" s="443"/>
      <c r="E3" s="443"/>
      <c r="F3" s="443"/>
      <c r="G3" s="443"/>
      <c r="H3" s="443"/>
      <c r="I3" s="444"/>
      <c r="J3" s="445" t="s">
        <v>127</v>
      </c>
      <c r="K3" s="446"/>
      <c r="L3" s="447"/>
    </row>
    <row r="4" spans="1:12" ht="19.5" customHeight="1">
      <c r="A4" s="441"/>
      <c r="B4" s="451" t="s">
        <v>128</v>
      </c>
      <c r="C4" s="452"/>
      <c r="D4" s="452"/>
      <c r="E4" s="453"/>
      <c r="F4" s="451" t="s">
        <v>129</v>
      </c>
      <c r="G4" s="452"/>
      <c r="H4" s="452"/>
      <c r="I4" s="454"/>
      <c r="J4" s="448"/>
      <c r="K4" s="449"/>
      <c r="L4" s="450"/>
    </row>
    <row r="5" spans="1:12" ht="22.5" customHeight="1" thickBot="1">
      <c r="A5" s="441"/>
      <c r="B5" s="289" t="s">
        <v>130</v>
      </c>
      <c r="C5" s="290" t="s">
        <v>131</v>
      </c>
      <c r="D5" s="290" t="s">
        <v>132</v>
      </c>
      <c r="E5" s="291" t="s">
        <v>14</v>
      </c>
      <c r="F5" s="289" t="s">
        <v>130</v>
      </c>
      <c r="G5" s="290" t="s">
        <v>131</v>
      </c>
      <c r="H5" s="290" t="s">
        <v>132</v>
      </c>
      <c r="I5" s="292" t="s">
        <v>14</v>
      </c>
      <c r="J5" s="293" t="s">
        <v>130</v>
      </c>
      <c r="K5" s="294" t="s">
        <v>133</v>
      </c>
      <c r="L5" s="295" t="s">
        <v>14</v>
      </c>
    </row>
    <row r="6" spans="1:12" ht="19.5" customHeight="1">
      <c r="A6" s="296" t="s">
        <v>0</v>
      </c>
      <c r="B6" s="297">
        <v>469</v>
      </c>
      <c r="C6" s="298">
        <v>469</v>
      </c>
      <c r="D6" s="298">
        <v>469</v>
      </c>
      <c r="E6" s="299">
        <f aca="true" t="shared" si="0" ref="E6:E26">D6/B6*100</f>
        <v>100</v>
      </c>
      <c r="F6" s="300"/>
      <c r="G6" s="301"/>
      <c r="H6" s="301"/>
      <c r="I6" s="302"/>
      <c r="J6" s="303"/>
      <c r="K6" s="304"/>
      <c r="L6" s="305"/>
    </row>
    <row r="7" spans="1:12" ht="18.75">
      <c r="A7" s="296" t="s">
        <v>18</v>
      </c>
      <c r="B7" s="306">
        <v>7677</v>
      </c>
      <c r="C7" s="298">
        <v>7677</v>
      </c>
      <c r="D7" s="298">
        <v>7677</v>
      </c>
      <c r="E7" s="299">
        <f t="shared" si="0"/>
        <v>100</v>
      </c>
      <c r="F7" s="307">
        <v>2735</v>
      </c>
      <c r="G7" s="301">
        <v>2735</v>
      </c>
      <c r="H7" s="301">
        <v>2735</v>
      </c>
      <c r="I7" s="302">
        <f aca="true" t="shared" si="1" ref="I7:I26">H7/F7*100</f>
        <v>100</v>
      </c>
      <c r="J7" s="308">
        <v>4136</v>
      </c>
      <c r="K7" s="309">
        <v>1314</v>
      </c>
      <c r="L7" s="310">
        <f>IF(K7&gt;0,K7/J7*100,"")</f>
        <v>31.76982591876209</v>
      </c>
    </row>
    <row r="8" spans="1:12" ht="18.75">
      <c r="A8" s="296" t="s">
        <v>19</v>
      </c>
      <c r="B8" s="306">
        <v>5042</v>
      </c>
      <c r="C8" s="298">
        <v>5042</v>
      </c>
      <c r="D8" s="298">
        <v>5042</v>
      </c>
      <c r="E8" s="299">
        <f t="shared" si="0"/>
        <v>100</v>
      </c>
      <c r="F8" s="307">
        <v>2033</v>
      </c>
      <c r="G8" s="301">
        <v>2033</v>
      </c>
      <c r="H8" s="301">
        <v>2033</v>
      </c>
      <c r="I8" s="302">
        <f t="shared" si="1"/>
        <v>100</v>
      </c>
      <c r="J8" s="308">
        <v>7632</v>
      </c>
      <c r="K8" s="309">
        <v>5280</v>
      </c>
      <c r="L8" s="310">
        <f aca="true" t="shared" si="2" ref="L8:L28">IF(K8&gt;0,K8/J8*100,"")</f>
        <v>69.18238993710692</v>
      </c>
    </row>
    <row r="9" spans="1:12" ht="18.75">
      <c r="A9" s="296" t="s">
        <v>1</v>
      </c>
      <c r="B9" s="306">
        <v>3728</v>
      </c>
      <c r="C9" s="298">
        <v>3728</v>
      </c>
      <c r="D9" s="298">
        <v>3728</v>
      </c>
      <c r="E9" s="299">
        <f t="shared" si="0"/>
        <v>100</v>
      </c>
      <c r="F9" s="307">
        <v>2127</v>
      </c>
      <c r="G9" s="301">
        <v>2127</v>
      </c>
      <c r="H9" s="301">
        <v>2127</v>
      </c>
      <c r="I9" s="302">
        <f t="shared" si="1"/>
        <v>100</v>
      </c>
      <c r="J9" s="308">
        <v>4907</v>
      </c>
      <c r="K9" s="309"/>
      <c r="L9" s="310">
        <f t="shared" si="2"/>
      </c>
    </row>
    <row r="10" spans="1:12" ht="18.75">
      <c r="A10" s="296" t="s">
        <v>2</v>
      </c>
      <c r="B10" s="306">
        <v>3381</v>
      </c>
      <c r="C10" s="298">
        <v>3381</v>
      </c>
      <c r="D10" s="298">
        <v>3381</v>
      </c>
      <c r="E10" s="299">
        <f t="shared" si="0"/>
        <v>100</v>
      </c>
      <c r="F10" s="307">
        <v>495</v>
      </c>
      <c r="G10" s="301">
        <v>495</v>
      </c>
      <c r="H10" s="301">
        <v>495</v>
      </c>
      <c r="I10" s="302">
        <f t="shared" si="1"/>
        <v>100</v>
      </c>
      <c r="J10" s="308">
        <v>12788</v>
      </c>
      <c r="K10" s="309">
        <v>3502</v>
      </c>
      <c r="L10" s="310">
        <f t="shared" si="2"/>
        <v>27.38504848295277</v>
      </c>
    </row>
    <row r="11" spans="1:12" ht="18.75">
      <c r="A11" s="296" t="s">
        <v>16</v>
      </c>
      <c r="B11" s="306">
        <v>3876</v>
      </c>
      <c r="C11" s="298">
        <v>3876</v>
      </c>
      <c r="D11" s="298">
        <v>3876</v>
      </c>
      <c r="E11" s="299">
        <f t="shared" si="0"/>
        <v>100</v>
      </c>
      <c r="F11" s="307">
        <v>4597</v>
      </c>
      <c r="G11" s="301">
        <v>4597</v>
      </c>
      <c r="H11" s="301">
        <v>4597</v>
      </c>
      <c r="I11" s="302">
        <f t="shared" si="1"/>
        <v>100</v>
      </c>
      <c r="J11" s="308">
        <v>17368</v>
      </c>
      <c r="K11" s="309">
        <v>6575</v>
      </c>
      <c r="L11" s="310">
        <f t="shared" si="2"/>
        <v>37.856978350990325</v>
      </c>
    </row>
    <row r="12" spans="1:12" ht="18.75">
      <c r="A12" s="296" t="s">
        <v>3</v>
      </c>
      <c r="B12" s="306">
        <v>5068</v>
      </c>
      <c r="C12" s="298">
        <v>5068</v>
      </c>
      <c r="D12" s="298">
        <v>5068</v>
      </c>
      <c r="E12" s="299">
        <f t="shared" si="0"/>
        <v>100</v>
      </c>
      <c r="F12" s="307">
        <v>3866</v>
      </c>
      <c r="G12" s="301">
        <v>3866</v>
      </c>
      <c r="H12" s="301">
        <v>3866</v>
      </c>
      <c r="I12" s="302">
        <f t="shared" si="1"/>
        <v>100</v>
      </c>
      <c r="J12" s="308">
        <v>27525</v>
      </c>
      <c r="K12" s="309">
        <v>4841</v>
      </c>
      <c r="L12" s="310">
        <f t="shared" si="2"/>
        <v>17.587647593097184</v>
      </c>
    </row>
    <row r="13" spans="1:12" ht="18.75">
      <c r="A13" s="296" t="s">
        <v>4</v>
      </c>
      <c r="B13" s="306">
        <v>5036</v>
      </c>
      <c r="C13" s="298">
        <v>5014</v>
      </c>
      <c r="D13" s="298">
        <v>5014</v>
      </c>
      <c r="E13" s="299">
        <f t="shared" si="0"/>
        <v>99.56314535345511</v>
      </c>
      <c r="F13" s="307">
        <v>9204</v>
      </c>
      <c r="G13" s="301">
        <v>9204</v>
      </c>
      <c r="H13" s="301">
        <v>9204</v>
      </c>
      <c r="I13" s="302">
        <f t="shared" si="1"/>
        <v>100</v>
      </c>
      <c r="J13" s="308">
        <v>67815</v>
      </c>
      <c r="K13" s="309">
        <v>29777</v>
      </c>
      <c r="L13" s="310">
        <f t="shared" si="2"/>
        <v>43.90916463909165</v>
      </c>
    </row>
    <row r="14" spans="1:12" ht="18.75">
      <c r="A14" s="296" t="s">
        <v>5</v>
      </c>
      <c r="B14" s="306">
        <v>2564</v>
      </c>
      <c r="C14" s="298">
        <v>2554</v>
      </c>
      <c r="D14" s="298">
        <v>2554</v>
      </c>
      <c r="E14" s="299">
        <f t="shared" si="0"/>
        <v>99.60998439937597</v>
      </c>
      <c r="F14" s="307">
        <v>1151</v>
      </c>
      <c r="G14" s="301">
        <v>1151</v>
      </c>
      <c r="H14" s="301">
        <v>1151</v>
      </c>
      <c r="I14" s="302">
        <f t="shared" si="1"/>
        <v>100</v>
      </c>
      <c r="J14" s="308">
        <v>17357</v>
      </c>
      <c r="K14" s="309">
        <v>12325</v>
      </c>
      <c r="L14" s="310">
        <f t="shared" si="2"/>
        <v>71.00881488736532</v>
      </c>
    </row>
    <row r="15" spans="1:12" ht="19.5" customHeight="1">
      <c r="A15" s="296" t="s">
        <v>6</v>
      </c>
      <c r="B15" s="306">
        <v>795</v>
      </c>
      <c r="C15" s="298">
        <v>795</v>
      </c>
      <c r="D15" s="298">
        <v>795</v>
      </c>
      <c r="E15" s="299">
        <f t="shared" si="0"/>
        <v>100</v>
      </c>
      <c r="F15" s="307">
        <v>199</v>
      </c>
      <c r="G15" s="301">
        <v>199</v>
      </c>
      <c r="H15" s="301">
        <v>199</v>
      </c>
      <c r="I15" s="302">
        <f t="shared" si="1"/>
        <v>100</v>
      </c>
      <c r="J15" s="308">
        <v>17577</v>
      </c>
      <c r="K15" s="309">
        <v>5905</v>
      </c>
      <c r="L15" s="310">
        <f t="shared" si="2"/>
        <v>33.595038971383055</v>
      </c>
    </row>
    <row r="16" spans="1:12" ht="19.5" customHeight="1">
      <c r="A16" s="296" t="s">
        <v>7</v>
      </c>
      <c r="B16" s="306">
        <v>2125</v>
      </c>
      <c r="C16" s="298">
        <v>2180</v>
      </c>
      <c r="D16" s="298">
        <v>2180</v>
      </c>
      <c r="E16" s="299">
        <f t="shared" si="0"/>
        <v>102.58823529411765</v>
      </c>
      <c r="F16" s="307">
        <v>1723</v>
      </c>
      <c r="G16" s="301">
        <v>1723</v>
      </c>
      <c r="H16" s="301">
        <v>1723</v>
      </c>
      <c r="I16" s="302">
        <f t="shared" si="1"/>
        <v>100</v>
      </c>
      <c r="J16" s="308">
        <v>19600</v>
      </c>
      <c r="K16" s="309">
        <v>9150</v>
      </c>
      <c r="L16" s="310">
        <f t="shared" si="2"/>
        <v>46.683673469387756</v>
      </c>
    </row>
    <row r="17" spans="1:12" ht="19.5" customHeight="1">
      <c r="A17" s="296" t="s">
        <v>8</v>
      </c>
      <c r="B17" s="306">
        <v>1362</v>
      </c>
      <c r="C17" s="298">
        <v>1362</v>
      </c>
      <c r="D17" s="298">
        <v>1362</v>
      </c>
      <c r="E17" s="299">
        <f t="shared" si="0"/>
        <v>100</v>
      </c>
      <c r="F17" s="307">
        <v>445</v>
      </c>
      <c r="G17" s="301">
        <v>445</v>
      </c>
      <c r="H17" s="301">
        <v>445</v>
      </c>
      <c r="I17" s="302">
        <f t="shared" si="1"/>
        <v>100</v>
      </c>
      <c r="J17" s="308">
        <v>9083</v>
      </c>
      <c r="K17" s="309"/>
      <c r="L17" s="310">
        <f t="shared" si="2"/>
      </c>
    </row>
    <row r="18" spans="1:12" ht="19.5" customHeight="1">
      <c r="A18" s="296" t="s">
        <v>20</v>
      </c>
      <c r="B18" s="306">
        <v>3116</v>
      </c>
      <c r="C18" s="298">
        <v>3116</v>
      </c>
      <c r="D18" s="298">
        <v>3116</v>
      </c>
      <c r="E18" s="299">
        <f t="shared" si="0"/>
        <v>100</v>
      </c>
      <c r="F18" s="307" t="s">
        <v>134</v>
      </c>
      <c r="G18" s="301">
        <v>1739</v>
      </c>
      <c r="H18" s="301">
        <v>1739</v>
      </c>
      <c r="I18" s="302">
        <f t="shared" si="1"/>
        <v>100</v>
      </c>
      <c r="J18" s="308">
        <v>23403</v>
      </c>
      <c r="K18" s="309">
        <v>10106</v>
      </c>
      <c r="L18" s="310">
        <f t="shared" si="2"/>
        <v>43.182497970345686</v>
      </c>
    </row>
    <row r="19" spans="1:12" ht="19.5" customHeight="1">
      <c r="A19" s="296" t="s">
        <v>9</v>
      </c>
      <c r="B19" s="306">
        <v>1821</v>
      </c>
      <c r="C19" s="298">
        <v>1821</v>
      </c>
      <c r="D19" s="298">
        <v>1821</v>
      </c>
      <c r="E19" s="299">
        <f t="shared" si="0"/>
        <v>100</v>
      </c>
      <c r="F19" s="307">
        <v>1140</v>
      </c>
      <c r="G19" s="301">
        <v>1140</v>
      </c>
      <c r="H19" s="301">
        <v>1140</v>
      </c>
      <c r="I19" s="302">
        <f t="shared" si="1"/>
        <v>100</v>
      </c>
      <c r="J19" s="308">
        <v>12203</v>
      </c>
      <c r="K19" s="309">
        <v>4960</v>
      </c>
      <c r="L19" s="310">
        <f t="shared" si="2"/>
        <v>40.64574285011882</v>
      </c>
    </row>
    <row r="20" spans="1:12" ht="19.5" customHeight="1">
      <c r="A20" s="296" t="s">
        <v>10</v>
      </c>
      <c r="B20" s="306">
        <v>3119</v>
      </c>
      <c r="C20" s="298">
        <v>3119</v>
      </c>
      <c r="D20" s="298">
        <v>3119</v>
      </c>
      <c r="E20" s="299">
        <f t="shared" si="0"/>
        <v>100</v>
      </c>
      <c r="F20" s="307">
        <v>2655</v>
      </c>
      <c r="G20" s="301">
        <v>2655</v>
      </c>
      <c r="H20" s="301">
        <v>2655</v>
      </c>
      <c r="I20" s="302">
        <f t="shared" si="1"/>
        <v>100</v>
      </c>
      <c r="J20" s="308">
        <v>20122</v>
      </c>
      <c r="K20" s="309">
        <v>6805</v>
      </c>
      <c r="L20" s="310">
        <f t="shared" si="2"/>
        <v>33.81870589404632</v>
      </c>
    </row>
    <row r="21" spans="1:12" ht="19.5" customHeight="1">
      <c r="A21" s="296" t="s">
        <v>21</v>
      </c>
      <c r="B21" s="306">
        <v>1751</v>
      </c>
      <c r="C21" s="298">
        <v>1751</v>
      </c>
      <c r="D21" s="298">
        <v>1751</v>
      </c>
      <c r="E21" s="299">
        <f t="shared" si="0"/>
        <v>100</v>
      </c>
      <c r="F21" s="307">
        <v>3408</v>
      </c>
      <c r="G21" s="301">
        <v>3408</v>
      </c>
      <c r="H21" s="301">
        <v>3408</v>
      </c>
      <c r="I21" s="302">
        <f t="shared" si="1"/>
        <v>100</v>
      </c>
      <c r="J21" s="308">
        <v>52396</v>
      </c>
      <c r="K21" s="309">
        <v>7820</v>
      </c>
      <c r="L21" s="310">
        <f t="shared" si="2"/>
        <v>14.924803420108404</v>
      </c>
    </row>
    <row r="22" spans="1:12" ht="19.5" customHeight="1">
      <c r="A22" s="296" t="s">
        <v>22</v>
      </c>
      <c r="B22" s="306">
        <v>5186</v>
      </c>
      <c r="C22" s="298">
        <v>5186</v>
      </c>
      <c r="D22" s="298">
        <v>5186</v>
      </c>
      <c r="E22" s="299">
        <f t="shared" si="0"/>
        <v>100</v>
      </c>
      <c r="F22" s="307">
        <v>1991</v>
      </c>
      <c r="G22" s="301">
        <v>1741</v>
      </c>
      <c r="H22" s="301">
        <v>1741</v>
      </c>
      <c r="I22" s="302">
        <f t="shared" si="1"/>
        <v>87.44349573078854</v>
      </c>
      <c r="J22" s="308">
        <v>16102</v>
      </c>
      <c r="K22" s="309">
        <v>8076</v>
      </c>
      <c r="L22" s="310">
        <f t="shared" si="2"/>
        <v>50.15526021612222</v>
      </c>
    </row>
    <row r="23" spans="1:12" ht="20.25" customHeight="1">
      <c r="A23" s="296" t="s">
        <v>11</v>
      </c>
      <c r="B23" s="306">
        <v>2178</v>
      </c>
      <c r="C23" s="298">
        <v>2178</v>
      </c>
      <c r="D23" s="298">
        <v>2178</v>
      </c>
      <c r="E23" s="299">
        <f t="shared" si="0"/>
        <v>100</v>
      </c>
      <c r="F23" s="307">
        <v>1002</v>
      </c>
      <c r="G23" s="301">
        <v>1002</v>
      </c>
      <c r="H23" s="301">
        <v>1002</v>
      </c>
      <c r="I23" s="302">
        <f t="shared" si="1"/>
        <v>100</v>
      </c>
      <c r="J23" s="308">
        <v>5334</v>
      </c>
      <c r="K23" s="309">
        <v>1139</v>
      </c>
      <c r="L23" s="310">
        <f t="shared" si="2"/>
        <v>21.353580802399698</v>
      </c>
    </row>
    <row r="24" spans="1:12" ht="20.25" customHeight="1">
      <c r="A24" s="296" t="s">
        <v>12</v>
      </c>
      <c r="B24" s="306">
        <v>6295</v>
      </c>
      <c r="C24" s="298">
        <v>6483</v>
      </c>
      <c r="D24" s="298">
        <v>6483</v>
      </c>
      <c r="E24" s="299">
        <f t="shared" si="0"/>
        <v>102.98649722001589</v>
      </c>
      <c r="F24" s="307">
        <v>2160</v>
      </c>
      <c r="G24" s="301">
        <v>2160</v>
      </c>
      <c r="H24" s="301">
        <v>2160</v>
      </c>
      <c r="I24" s="302">
        <f t="shared" si="1"/>
        <v>100</v>
      </c>
      <c r="J24" s="308">
        <v>28000</v>
      </c>
      <c r="K24" s="309">
        <v>17500</v>
      </c>
      <c r="L24" s="310">
        <f t="shared" si="2"/>
        <v>62.5</v>
      </c>
    </row>
    <row r="25" spans="1:12" ht="19.5" customHeight="1">
      <c r="A25" s="296" t="s">
        <v>23</v>
      </c>
      <c r="B25" s="306">
        <v>3988</v>
      </c>
      <c r="C25" s="298">
        <v>3988</v>
      </c>
      <c r="D25" s="298">
        <v>3988</v>
      </c>
      <c r="E25" s="299">
        <f t="shared" si="0"/>
        <v>100</v>
      </c>
      <c r="F25" s="307">
        <v>2408</v>
      </c>
      <c r="G25" s="301">
        <v>1800</v>
      </c>
      <c r="H25" s="301">
        <v>1800</v>
      </c>
      <c r="I25" s="302">
        <f t="shared" si="1"/>
        <v>74.75083056478405</v>
      </c>
      <c r="J25" s="308">
        <v>66893</v>
      </c>
      <c r="K25" s="309">
        <v>24307</v>
      </c>
      <c r="L25" s="310">
        <f t="shared" si="2"/>
        <v>36.33713542523134</v>
      </c>
    </row>
    <row r="26" spans="1:12" ht="19.5" customHeight="1">
      <c r="A26" s="296" t="s">
        <v>13</v>
      </c>
      <c r="B26" s="306">
        <v>3868</v>
      </c>
      <c r="C26" s="298">
        <v>3868</v>
      </c>
      <c r="D26" s="298">
        <v>3868</v>
      </c>
      <c r="E26" s="299">
        <f t="shared" si="0"/>
        <v>100</v>
      </c>
      <c r="F26" s="307">
        <v>3968</v>
      </c>
      <c r="G26" s="301">
        <v>3968</v>
      </c>
      <c r="H26" s="301">
        <v>3968</v>
      </c>
      <c r="I26" s="302">
        <f t="shared" si="1"/>
        <v>100</v>
      </c>
      <c r="J26" s="308">
        <v>46735</v>
      </c>
      <c r="K26" s="309">
        <v>14720</v>
      </c>
      <c r="L26" s="310">
        <f t="shared" si="2"/>
        <v>31.496736920937202</v>
      </c>
    </row>
    <row r="27" spans="1:12" ht="17.25" customHeight="1" thickBot="1">
      <c r="A27" s="311"/>
      <c r="B27" s="312"/>
      <c r="C27" s="313"/>
      <c r="D27" s="313"/>
      <c r="E27" s="299"/>
      <c r="F27" s="314"/>
      <c r="G27" s="301"/>
      <c r="H27" s="301"/>
      <c r="I27" s="302"/>
      <c r="J27" s="315"/>
      <c r="K27" s="316"/>
      <c r="L27" s="317"/>
    </row>
    <row r="28" spans="1:12" ht="19.5" thickBot="1">
      <c r="A28" s="318" t="s">
        <v>99</v>
      </c>
      <c r="B28" s="319">
        <f>SUM(B6:B27)</f>
        <v>72445</v>
      </c>
      <c r="C28" s="320">
        <f>SUM(C6:C27)</f>
        <v>72656</v>
      </c>
      <c r="D28" s="320">
        <f>SUM(D6:D27)</f>
        <v>72656</v>
      </c>
      <c r="E28" s="321">
        <f>D28/B28*100</f>
        <v>100.29125543515771</v>
      </c>
      <c r="F28" s="322">
        <f>SUM(F6:F27)</f>
        <v>47307</v>
      </c>
      <c r="G28" s="323">
        <f>SUM(G6:G27)</f>
        <v>48188</v>
      </c>
      <c r="H28" s="323">
        <f>SUM(H6:H27)</f>
        <v>48188</v>
      </c>
      <c r="I28" s="324">
        <f>H28/F28*100</f>
        <v>101.86230367598877</v>
      </c>
      <c r="J28" s="325">
        <f>SUM(J7:J26)</f>
        <v>476976</v>
      </c>
      <c r="K28" s="326">
        <f>SUM(K7:K26)</f>
        <v>174102</v>
      </c>
      <c r="L28" s="327">
        <f t="shared" si="2"/>
        <v>36.501207607929956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10" sqref="N10"/>
    </sheetView>
  </sheetViews>
  <sheetFormatPr defaultColWidth="9.00390625" defaultRowHeight="12.75"/>
  <cols>
    <col min="1" max="1" width="18.625" style="0" customWidth="1"/>
    <col min="2" max="2" width="8.25390625" style="0" customWidth="1"/>
    <col min="3" max="3" width="7.75390625" style="0" customWidth="1"/>
    <col min="4" max="4" width="8.00390625" style="0" customWidth="1"/>
    <col min="5" max="6" width="8.875" style="0" customWidth="1"/>
    <col min="7" max="7" width="7.25390625" style="0" customWidth="1"/>
    <col min="8" max="8" width="7.75390625" style="0" customWidth="1"/>
    <col min="9" max="9" width="7.87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875" style="0" customWidth="1"/>
    <col min="14" max="14" width="8.375" style="0" customWidth="1"/>
    <col min="15" max="16" width="7.375" style="0" customWidth="1"/>
  </cols>
  <sheetData>
    <row r="1" spans="1:16" ht="18" customHeight="1">
      <c r="A1" s="328"/>
      <c r="B1" s="455" t="s">
        <v>135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8">
        <v>42622</v>
      </c>
      <c r="P1" s="458"/>
    </row>
    <row r="2" spans="1:16" ht="18" customHeight="1" thickBot="1">
      <c r="A2" s="329" t="s">
        <v>136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330"/>
      <c r="P2" s="330"/>
    </row>
    <row r="3" spans="1:16" ht="18" customHeight="1">
      <c r="A3" s="459" t="s">
        <v>137</v>
      </c>
      <c r="B3" s="462" t="s">
        <v>138</v>
      </c>
      <c r="C3" s="462"/>
      <c r="D3" s="462"/>
      <c r="E3" s="463" t="s">
        <v>139</v>
      </c>
      <c r="F3" s="463"/>
      <c r="G3" s="463"/>
      <c r="H3" s="463"/>
      <c r="I3" s="463"/>
      <c r="J3" s="463"/>
      <c r="K3" s="465" t="s">
        <v>140</v>
      </c>
      <c r="L3" s="465"/>
      <c r="M3" s="462" t="s">
        <v>141</v>
      </c>
      <c r="N3" s="462"/>
      <c r="O3" s="462"/>
      <c r="P3" s="466"/>
    </row>
    <row r="4" spans="1:16" ht="17.25" customHeight="1">
      <c r="A4" s="460"/>
      <c r="B4" s="467" t="s">
        <v>142</v>
      </c>
      <c r="C4" s="469" t="s">
        <v>143</v>
      </c>
      <c r="D4" s="469"/>
      <c r="E4" s="464"/>
      <c r="F4" s="464"/>
      <c r="G4" s="464"/>
      <c r="H4" s="464"/>
      <c r="I4" s="464"/>
      <c r="J4" s="464"/>
      <c r="K4" s="469" t="s">
        <v>144</v>
      </c>
      <c r="L4" s="469"/>
      <c r="M4" s="470" t="s">
        <v>145</v>
      </c>
      <c r="N4" s="470"/>
      <c r="O4" s="470" t="s">
        <v>146</v>
      </c>
      <c r="P4" s="471"/>
    </row>
    <row r="5" spans="1:16" ht="16.5" customHeight="1">
      <c r="A5" s="460"/>
      <c r="B5" s="467"/>
      <c r="C5" s="469" t="s">
        <v>147</v>
      </c>
      <c r="D5" s="469"/>
      <c r="E5" s="469" t="s">
        <v>148</v>
      </c>
      <c r="F5" s="469"/>
      <c r="G5" s="472" t="s">
        <v>149</v>
      </c>
      <c r="H5" s="472"/>
      <c r="I5" s="472" t="s">
        <v>150</v>
      </c>
      <c r="J5" s="472"/>
      <c r="K5" s="473" t="s">
        <v>151</v>
      </c>
      <c r="L5" s="473"/>
      <c r="M5" s="473" t="s">
        <v>149</v>
      </c>
      <c r="N5" s="473"/>
      <c r="O5" s="473" t="s">
        <v>149</v>
      </c>
      <c r="P5" s="474"/>
    </row>
    <row r="6" spans="1:16" ht="18" customHeight="1" thickBot="1">
      <c r="A6" s="461"/>
      <c r="B6" s="468"/>
      <c r="C6" s="331" t="s">
        <v>156</v>
      </c>
      <c r="D6" s="331" t="s">
        <v>158</v>
      </c>
      <c r="E6" s="332" t="s">
        <v>152</v>
      </c>
      <c r="F6" s="332" t="s">
        <v>153</v>
      </c>
      <c r="G6" s="332" t="s">
        <v>152</v>
      </c>
      <c r="H6" s="332" t="s">
        <v>153</v>
      </c>
      <c r="I6" s="332" t="s">
        <v>152</v>
      </c>
      <c r="J6" s="332" t="s">
        <v>153</v>
      </c>
      <c r="K6" s="332" t="s">
        <v>152</v>
      </c>
      <c r="L6" s="332" t="s">
        <v>153</v>
      </c>
      <c r="M6" s="332" t="s">
        <v>152</v>
      </c>
      <c r="N6" s="332" t="s">
        <v>153</v>
      </c>
      <c r="O6" s="332" t="s">
        <v>152</v>
      </c>
      <c r="P6" s="333" t="s">
        <v>153</v>
      </c>
    </row>
    <row r="7" spans="1:16" ht="19.5" customHeight="1">
      <c r="A7" s="334" t="s">
        <v>0</v>
      </c>
      <c r="B7" s="335">
        <v>56</v>
      </c>
      <c r="C7" s="335">
        <v>56</v>
      </c>
      <c r="D7" s="335">
        <v>56</v>
      </c>
      <c r="E7" s="336">
        <v>86</v>
      </c>
      <c r="F7" s="337">
        <v>81.2</v>
      </c>
      <c r="G7" s="336">
        <v>0.4</v>
      </c>
      <c r="H7" s="338">
        <v>0.4</v>
      </c>
      <c r="I7" s="336">
        <v>0.3</v>
      </c>
      <c r="J7" s="338">
        <v>0.3</v>
      </c>
      <c r="K7" s="339">
        <f aca="true" t="shared" si="0" ref="K7:K28">G7/D7*1000</f>
        <v>7.142857142857143</v>
      </c>
      <c r="L7" s="340">
        <v>7.142857142857143</v>
      </c>
      <c r="M7" s="341">
        <v>6.5</v>
      </c>
      <c r="N7" s="341">
        <v>6.5</v>
      </c>
      <c r="O7" s="342">
        <v>0.5</v>
      </c>
      <c r="P7" s="343">
        <v>0.5</v>
      </c>
    </row>
    <row r="8" spans="1:16" ht="19.5" customHeight="1">
      <c r="A8" s="344" t="s">
        <v>100</v>
      </c>
      <c r="B8" s="345">
        <v>1004</v>
      </c>
      <c r="C8" s="345">
        <v>1111</v>
      </c>
      <c r="D8" s="345">
        <v>1111</v>
      </c>
      <c r="E8" s="346">
        <v>2838</v>
      </c>
      <c r="F8" s="347">
        <v>2334.5</v>
      </c>
      <c r="G8" s="346">
        <v>13.2</v>
      </c>
      <c r="H8" s="348">
        <v>11.5</v>
      </c>
      <c r="I8" s="346">
        <v>11.6</v>
      </c>
      <c r="J8" s="348">
        <v>10.2</v>
      </c>
      <c r="K8" s="349">
        <f t="shared" si="0"/>
        <v>11.881188118811881</v>
      </c>
      <c r="L8" s="350">
        <v>11.581067472306142</v>
      </c>
      <c r="M8" s="351">
        <v>717</v>
      </c>
      <c r="N8" s="351">
        <v>701</v>
      </c>
      <c r="O8" s="352">
        <v>3</v>
      </c>
      <c r="P8" s="353">
        <v>3</v>
      </c>
    </row>
    <row r="9" spans="1:16" ht="18.75" customHeight="1">
      <c r="A9" s="344" t="s">
        <v>101</v>
      </c>
      <c r="B9" s="345">
        <v>1149</v>
      </c>
      <c r="C9" s="345">
        <v>1149</v>
      </c>
      <c r="D9" s="345">
        <v>1149</v>
      </c>
      <c r="E9" s="346">
        <v>2709</v>
      </c>
      <c r="F9" s="347">
        <v>2314.2</v>
      </c>
      <c r="G9" s="346">
        <v>11.7</v>
      </c>
      <c r="H9" s="348">
        <v>11.4</v>
      </c>
      <c r="I9" s="346">
        <v>10.4</v>
      </c>
      <c r="J9" s="348">
        <v>9.1</v>
      </c>
      <c r="K9" s="349">
        <f t="shared" si="0"/>
        <v>10.182767624020888</v>
      </c>
      <c r="L9" s="350">
        <v>12.012644889357219</v>
      </c>
      <c r="M9" s="351">
        <v>1008</v>
      </c>
      <c r="N9" s="351">
        <v>852</v>
      </c>
      <c r="O9" s="352">
        <v>4</v>
      </c>
      <c r="P9" s="353">
        <v>4</v>
      </c>
    </row>
    <row r="10" spans="1:16" ht="18.75" customHeight="1">
      <c r="A10" s="344" t="s">
        <v>1</v>
      </c>
      <c r="B10" s="345">
        <v>299</v>
      </c>
      <c r="C10" s="345">
        <v>341</v>
      </c>
      <c r="D10" s="345">
        <v>341</v>
      </c>
      <c r="E10" s="346">
        <v>666.5</v>
      </c>
      <c r="F10" s="347">
        <v>588.7</v>
      </c>
      <c r="G10" s="346">
        <v>3</v>
      </c>
      <c r="H10" s="348">
        <v>2.9</v>
      </c>
      <c r="I10" s="346">
        <v>2.9</v>
      </c>
      <c r="J10" s="348">
        <v>2.8</v>
      </c>
      <c r="K10" s="349">
        <f t="shared" si="0"/>
        <v>8.797653958944283</v>
      </c>
      <c r="L10" s="350">
        <v>9.764309764309763</v>
      </c>
      <c r="M10" s="351">
        <v>896.5</v>
      </c>
      <c r="N10" s="351">
        <v>745</v>
      </c>
      <c r="O10" s="352">
        <v>3.5</v>
      </c>
      <c r="P10" s="353">
        <v>4</v>
      </c>
    </row>
    <row r="11" spans="1:16" ht="19.5" customHeight="1">
      <c r="A11" s="344" t="s">
        <v>2</v>
      </c>
      <c r="B11" s="345">
        <v>690</v>
      </c>
      <c r="C11" s="345">
        <v>690</v>
      </c>
      <c r="D11" s="345">
        <v>690</v>
      </c>
      <c r="E11" s="346">
        <v>1870.5</v>
      </c>
      <c r="F11" s="347">
        <v>1684.9</v>
      </c>
      <c r="G11" s="346">
        <v>8.5</v>
      </c>
      <c r="H11" s="348">
        <v>8.3</v>
      </c>
      <c r="I11" s="346">
        <v>7.5</v>
      </c>
      <c r="J11" s="348">
        <v>7.3</v>
      </c>
      <c r="K11" s="349">
        <f t="shared" si="0"/>
        <v>12.318840579710146</v>
      </c>
      <c r="L11" s="350">
        <v>12.028985507246377</v>
      </c>
      <c r="M11" s="351">
        <v>1891.5</v>
      </c>
      <c r="N11" s="351">
        <v>1495</v>
      </c>
      <c r="O11" s="352">
        <v>10.5</v>
      </c>
      <c r="P11" s="353">
        <v>10.5</v>
      </c>
    </row>
    <row r="12" spans="1:16" ht="18" customHeight="1">
      <c r="A12" s="344" t="s">
        <v>16</v>
      </c>
      <c r="B12" s="345">
        <v>433</v>
      </c>
      <c r="C12" s="345">
        <v>467</v>
      </c>
      <c r="D12" s="345">
        <v>467</v>
      </c>
      <c r="E12" s="346">
        <v>1677</v>
      </c>
      <c r="F12" s="347">
        <v>1400.7</v>
      </c>
      <c r="G12" s="346">
        <v>6.6</v>
      </c>
      <c r="H12" s="348">
        <v>6.9</v>
      </c>
      <c r="I12" s="346">
        <v>6.5</v>
      </c>
      <c r="J12" s="348">
        <v>6.8</v>
      </c>
      <c r="K12" s="349">
        <f t="shared" si="0"/>
        <v>14.132762312633831</v>
      </c>
      <c r="L12" s="350">
        <v>15.935334872979215</v>
      </c>
      <c r="M12" s="351">
        <v>2143.1</v>
      </c>
      <c r="N12" s="351">
        <v>1613.2</v>
      </c>
      <c r="O12" s="352">
        <v>9.9</v>
      </c>
      <c r="P12" s="353">
        <v>10.6</v>
      </c>
    </row>
    <row r="13" spans="1:16" ht="19.5" customHeight="1">
      <c r="A13" s="344" t="s">
        <v>3</v>
      </c>
      <c r="B13" s="345">
        <v>1659</v>
      </c>
      <c r="C13" s="345">
        <v>1380</v>
      </c>
      <c r="D13" s="345">
        <v>1380</v>
      </c>
      <c r="E13" s="346">
        <v>4192.5</v>
      </c>
      <c r="F13" s="347">
        <v>5075</v>
      </c>
      <c r="G13" s="346">
        <v>19.5</v>
      </c>
      <c r="H13" s="348">
        <v>25</v>
      </c>
      <c r="I13" s="346">
        <v>16.6</v>
      </c>
      <c r="J13" s="348">
        <v>21.8</v>
      </c>
      <c r="K13" s="349">
        <f t="shared" si="0"/>
        <v>14.130434782608695</v>
      </c>
      <c r="L13" s="350">
        <v>15.069318866787222</v>
      </c>
      <c r="M13" s="351">
        <v>523</v>
      </c>
      <c r="N13" s="351">
        <v>685</v>
      </c>
      <c r="O13" s="352">
        <v>3</v>
      </c>
      <c r="P13" s="353">
        <v>3</v>
      </c>
    </row>
    <row r="14" spans="1:16" ht="17.25" customHeight="1">
      <c r="A14" s="344" t="s">
        <v>4</v>
      </c>
      <c r="B14" s="345">
        <v>2742</v>
      </c>
      <c r="C14" s="345">
        <v>2742</v>
      </c>
      <c r="D14" s="345">
        <v>2742</v>
      </c>
      <c r="E14" s="346">
        <v>8127</v>
      </c>
      <c r="F14" s="347">
        <v>7998.2</v>
      </c>
      <c r="G14" s="346">
        <v>37.8</v>
      </c>
      <c r="H14" s="348">
        <v>39.4</v>
      </c>
      <c r="I14" s="346">
        <v>33.8</v>
      </c>
      <c r="J14" s="348">
        <v>35.3</v>
      </c>
      <c r="K14" s="349">
        <f t="shared" si="0"/>
        <v>13.785557986870897</v>
      </c>
      <c r="L14" s="350">
        <v>15.306915306915306</v>
      </c>
      <c r="M14" s="351">
        <v>2808</v>
      </c>
      <c r="N14" s="351">
        <v>2282</v>
      </c>
      <c r="O14" s="352">
        <v>27</v>
      </c>
      <c r="P14" s="353">
        <v>27</v>
      </c>
    </row>
    <row r="15" spans="1:16" ht="18" customHeight="1">
      <c r="A15" s="344" t="s">
        <v>5</v>
      </c>
      <c r="B15" s="345">
        <v>711</v>
      </c>
      <c r="C15" s="345">
        <v>720</v>
      </c>
      <c r="D15" s="345">
        <v>720</v>
      </c>
      <c r="E15" s="346">
        <v>1493.1</v>
      </c>
      <c r="F15" s="347">
        <v>1502.2</v>
      </c>
      <c r="G15" s="346">
        <v>7.8</v>
      </c>
      <c r="H15" s="348">
        <v>7.4</v>
      </c>
      <c r="I15" s="346">
        <v>7.3</v>
      </c>
      <c r="J15" s="348">
        <v>6.9</v>
      </c>
      <c r="K15" s="349">
        <f t="shared" si="0"/>
        <v>10.833333333333334</v>
      </c>
      <c r="L15" s="350">
        <v>11.349693251533743</v>
      </c>
      <c r="M15" s="351">
        <v>64.7</v>
      </c>
      <c r="N15" s="351">
        <v>55</v>
      </c>
      <c r="O15" s="352">
        <v>0.3</v>
      </c>
      <c r="P15" s="353">
        <v>0.3</v>
      </c>
    </row>
    <row r="16" spans="1:16" ht="18" customHeight="1">
      <c r="A16" s="344" t="s">
        <v>6</v>
      </c>
      <c r="B16" s="345">
        <v>600</v>
      </c>
      <c r="C16" s="345">
        <v>593</v>
      </c>
      <c r="D16" s="345">
        <v>593</v>
      </c>
      <c r="E16" s="346">
        <v>1655.5</v>
      </c>
      <c r="F16" s="347">
        <v>1705.2</v>
      </c>
      <c r="G16" s="346">
        <v>5.6</v>
      </c>
      <c r="H16" s="348">
        <v>8.4</v>
      </c>
      <c r="I16" s="346">
        <v>4.8</v>
      </c>
      <c r="J16" s="348">
        <v>7.1</v>
      </c>
      <c r="K16" s="349">
        <f t="shared" si="0"/>
        <v>9.443507588532883</v>
      </c>
      <c r="L16" s="350">
        <v>14</v>
      </c>
      <c r="M16" s="351">
        <v>2890</v>
      </c>
      <c r="N16" s="351">
        <v>2240</v>
      </c>
      <c r="O16" s="352">
        <v>11</v>
      </c>
      <c r="P16" s="353">
        <v>15</v>
      </c>
    </row>
    <row r="17" spans="1:16" ht="17.25" customHeight="1">
      <c r="A17" s="344" t="s">
        <v>7</v>
      </c>
      <c r="B17" s="345">
        <v>950</v>
      </c>
      <c r="C17" s="345">
        <v>950</v>
      </c>
      <c r="D17" s="345">
        <v>950</v>
      </c>
      <c r="E17" s="346">
        <v>3676.5</v>
      </c>
      <c r="F17" s="347">
        <v>2699.9</v>
      </c>
      <c r="G17" s="346">
        <v>11.4</v>
      </c>
      <c r="H17" s="348">
        <v>13.3</v>
      </c>
      <c r="I17" s="346">
        <v>11</v>
      </c>
      <c r="J17" s="348">
        <v>12.8</v>
      </c>
      <c r="K17" s="349">
        <f t="shared" si="0"/>
        <v>12</v>
      </c>
      <c r="L17" s="350">
        <v>15.217391304347826</v>
      </c>
      <c r="M17" s="351">
        <v>1060</v>
      </c>
      <c r="N17" s="351">
        <v>720</v>
      </c>
      <c r="O17" s="352">
        <v>5</v>
      </c>
      <c r="P17" s="353">
        <v>5</v>
      </c>
    </row>
    <row r="18" spans="1:16" ht="18" customHeight="1">
      <c r="A18" s="344" t="s">
        <v>8</v>
      </c>
      <c r="B18" s="345">
        <v>314</v>
      </c>
      <c r="C18" s="345">
        <v>397</v>
      </c>
      <c r="D18" s="345">
        <v>397</v>
      </c>
      <c r="E18" s="346">
        <v>945.6</v>
      </c>
      <c r="F18" s="347">
        <v>466.9</v>
      </c>
      <c r="G18" s="346">
        <v>3.8</v>
      </c>
      <c r="H18" s="348">
        <v>2.3</v>
      </c>
      <c r="I18" s="346">
        <v>2.7</v>
      </c>
      <c r="J18" s="348">
        <v>1.8</v>
      </c>
      <c r="K18" s="349">
        <f t="shared" si="0"/>
        <v>9.571788413098236</v>
      </c>
      <c r="L18" s="350">
        <v>9.126984126984127</v>
      </c>
      <c r="M18" s="351">
        <v>2144.2</v>
      </c>
      <c r="N18" s="351">
        <v>679.7</v>
      </c>
      <c r="O18" s="352">
        <v>8.9</v>
      </c>
      <c r="P18" s="353">
        <v>3</v>
      </c>
    </row>
    <row r="19" spans="1:16" ht="18.75" customHeight="1">
      <c r="A19" s="344" t="s">
        <v>102</v>
      </c>
      <c r="B19" s="345">
        <v>1326</v>
      </c>
      <c r="C19" s="345">
        <v>1384</v>
      </c>
      <c r="D19" s="345">
        <v>1384</v>
      </c>
      <c r="E19" s="346">
        <v>3160.5</v>
      </c>
      <c r="F19" s="347">
        <v>2760.8</v>
      </c>
      <c r="G19" s="346">
        <v>12.7</v>
      </c>
      <c r="H19" s="348">
        <v>13.6</v>
      </c>
      <c r="I19" s="346">
        <v>11.6</v>
      </c>
      <c r="J19" s="348">
        <v>11.8</v>
      </c>
      <c r="K19" s="349">
        <f t="shared" si="0"/>
        <v>9.176300578034681</v>
      </c>
      <c r="L19" s="350">
        <v>10.256410256410257</v>
      </c>
      <c r="M19" s="351">
        <v>974</v>
      </c>
      <c r="N19" s="351">
        <v>912</v>
      </c>
      <c r="O19" s="352">
        <v>5</v>
      </c>
      <c r="P19" s="353">
        <v>5</v>
      </c>
    </row>
    <row r="20" spans="1:16" ht="17.25" customHeight="1">
      <c r="A20" s="344" t="s">
        <v>9</v>
      </c>
      <c r="B20" s="345">
        <v>1300</v>
      </c>
      <c r="C20" s="345">
        <v>1281</v>
      </c>
      <c r="D20" s="345">
        <v>1281</v>
      </c>
      <c r="E20" s="346">
        <v>3246.5</v>
      </c>
      <c r="F20" s="347">
        <v>3390.1</v>
      </c>
      <c r="G20" s="346">
        <v>11.6</v>
      </c>
      <c r="H20" s="348">
        <v>16.7</v>
      </c>
      <c r="I20" s="346">
        <v>10.4</v>
      </c>
      <c r="J20" s="348">
        <v>15.3</v>
      </c>
      <c r="K20" s="349">
        <f t="shared" si="0"/>
        <v>9.055425448868071</v>
      </c>
      <c r="L20" s="350">
        <v>13.149606299212598</v>
      </c>
      <c r="M20" s="351">
        <v>244.4</v>
      </c>
      <c r="N20" s="351">
        <v>214</v>
      </c>
      <c r="O20" s="352">
        <v>1.2</v>
      </c>
      <c r="P20" s="353">
        <v>1</v>
      </c>
    </row>
    <row r="21" spans="1:16" ht="18.75" customHeight="1">
      <c r="A21" s="344" t="s">
        <v>10</v>
      </c>
      <c r="B21" s="345">
        <v>933</v>
      </c>
      <c r="C21" s="345">
        <v>968</v>
      </c>
      <c r="D21" s="345">
        <v>968</v>
      </c>
      <c r="E21" s="346">
        <v>1677</v>
      </c>
      <c r="F21" s="347">
        <v>1684.9</v>
      </c>
      <c r="G21" s="346">
        <v>6.8</v>
      </c>
      <c r="H21" s="348">
        <v>8.3</v>
      </c>
      <c r="I21" s="346">
        <v>6.1</v>
      </c>
      <c r="J21" s="348">
        <v>7.2</v>
      </c>
      <c r="K21" s="349">
        <f t="shared" si="0"/>
        <v>7.024793388429751</v>
      </c>
      <c r="L21" s="350">
        <v>8.877005347593585</v>
      </c>
      <c r="M21" s="351">
        <v>466.5</v>
      </c>
      <c r="N21" s="351">
        <v>462</v>
      </c>
      <c r="O21" s="352">
        <v>1.9</v>
      </c>
      <c r="P21" s="353">
        <v>2.2</v>
      </c>
    </row>
    <row r="22" spans="1:16" ht="17.25" customHeight="1">
      <c r="A22" s="344" t="s">
        <v>103</v>
      </c>
      <c r="B22" s="345">
        <v>976</v>
      </c>
      <c r="C22" s="345">
        <v>1020</v>
      </c>
      <c r="D22" s="345">
        <v>1020</v>
      </c>
      <c r="E22" s="346">
        <v>2881</v>
      </c>
      <c r="F22" s="347">
        <v>2740.5</v>
      </c>
      <c r="G22" s="346">
        <v>12.4</v>
      </c>
      <c r="H22" s="348">
        <v>13.5</v>
      </c>
      <c r="I22" s="346">
        <v>11.5</v>
      </c>
      <c r="J22" s="348">
        <v>13.1</v>
      </c>
      <c r="K22" s="349">
        <f t="shared" si="0"/>
        <v>12.15686274509804</v>
      </c>
      <c r="L22" s="350">
        <v>13.527054108216433</v>
      </c>
      <c r="M22" s="351">
        <v>1941.2</v>
      </c>
      <c r="N22" s="351">
        <v>1702</v>
      </c>
      <c r="O22" s="352">
        <v>7.8</v>
      </c>
      <c r="P22" s="353">
        <v>8.3</v>
      </c>
    </row>
    <row r="23" spans="1:16" ht="17.25" customHeight="1">
      <c r="A23" s="344" t="s">
        <v>104</v>
      </c>
      <c r="B23" s="345">
        <v>1961</v>
      </c>
      <c r="C23" s="345">
        <v>1968</v>
      </c>
      <c r="D23" s="345">
        <v>1968</v>
      </c>
      <c r="E23" s="346">
        <v>7826</v>
      </c>
      <c r="F23" s="347">
        <v>7835.8</v>
      </c>
      <c r="G23" s="346">
        <v>34.7</v>
      </c>
      <c r="H23" s="348">
        <v>38.6</v>
      </c>
      <c r="I23" s="346">
        <v>32.6</v>
      </c>
      <c r="J23" s="348">
        <v>34.1</v>
      </c>
      <c r="K23" s="349">
        <f t="shared" si="0"/>
        <v>17.632113821138216</v>
      </c>
      <c r="L23" s="350">
        <v>19.494949494949495</v>
      </c>
      <c r="M23" s="351">
        <v>754.8</v>
      </c>
      <c r="N23" s="351">
        <v>774.8</v>
      </c>
      <c r="O23" s="352">
        <v>3.7</v>
      </c>
      <c r="P23" s="353">
        <v>4.4</v>
      </c>
    </row>
    <row r="24" spans="1:16" ht="18.75" customHeight="1">
      <c r="A24" s="344" t="s">
        <v>11</v>
      </c>
      <c r="B24" s="345">
        <v>328</v>
      </c>
      <c r="C24" s="345">
        <v>358</v>
      </c>
      <c r="D24" s="345">
        <v>358</v>
      </c>
      <c r="E24" s="346">
        <v>868.4</v>
      </c>
      <c r="F24" s="347">
        <v>487.2</v>
      </c>
      <c r="G24" s="346">
        <v>3.9</v>
      </c>
      <c r="H24" s="348">
        <v>2.4</v>
      </c>
      <c r="I24" s="346">
        <v>2.3</v>
      </c>
      <c r="J24" s="348">
        <v>1.1</v>
      </c>
      <c r="K24" s="349">
        <f t="shared" si="0"/>
        <v>10.893854748603351</v>
      </c>
      <c r="L24" s="350">
        <v>9.448818897637794</v>
      </c>
      <c r="M24" s="351">
        <v>512</v>
      </c>
      <c r="N24" s="351">
        <v>348</v>
      </c>
      <c r="O24" s="352">
        <v>2</v>
      </c>
      <c r="P24" s="353">
        <v>3</v>
      </c>
    </row>
    <row r="25" spans="1:16" ht="18" customHeight="1">
      <c r="A25" s="344" t="s">
        <v>12</v>
      </c>
      <c r="B25" s="345">
        <v>1497</v>
      </c>
      <c r="C25" s="345">
        <v>1338</v>
      </c>
      <c r="D25" s="345">
        <v>1338</v>
      </c>
      <c r="E25" s="346">
        <v>3741</v>
      </c>
      <c r="F25" s="347">
        <v>3938.2</v>
      </c>
      <c r="G25" s="346">
        <v>16.6</v>
      </c>
      <c r="H25" s="348">
        <v>19.4</v>
      </c>
      <c r="I25" s="346">
        <v>16</v>
      </c>
      <c r="J25" s="348">
        <v>17.8</v>
      </c>
      <c r="K25" s="349">
        <f t="shared" si="0"/>
        <v>12.406576980568014</v>
      </c>
      <c r="L25" s="350">
        <v>12.959251837007347</v>
      </c>
      <c r="M25" s="351"/>
      <c r="N25" s="351"/>
      <c r="O25" s="352"/>
      <c r="P25" s="353"/>
    </row>
    <row r="26" spans="1:16" ht="18" customHeight="1">
      <c r="A26" s="344" t="s">
        <v>105</v>
      </c>
      <c r="B26" s="345">
        <v>551</v>
      </c>
      <c r="C26" s="345">
        <v>537</v>
      </c>
      <c r="D26" s="345">
        <v>537</v>
      </c>
      <c r="E26" s="346">
        <v>1268.5</v>
      </c>
      <c r="F26" s="347">
        <v>1258.6</v>
      </c>
      <c r="G26" s="346">
        <v>5.3</v>
      </c>
      <c r="H26" s="348">
        <v>6.2</v>
      </c>
      <c r="I26" s="346">
        <v>4.8</v>
      </c>
      <c r="J26" s="348">
        <v>5.7</v>
      </c>
      <c r="K26" s="349">
        <f>G26/D26*1000</f>
        <v>9.869646182495345</v>
      </c>
      <c r="L26" s="350">
        <v>10.420168067226891</v>
      </c>
      <c r="M26" s="351">
        <v>3035</v>
      </c>
      <c r="N26" s="351">
        <v>2825</v>
      </c>
      <c r="O26" s="352">
        <v>10</v>
      </c>
      <c r="P26" s="353">
        <v>11</v>
      </c>
    </row>
    <row r="27" spans="1:16" ht="19.5" customHeight="1">
      <c r="A27" s="344" t="s">
        <v>13</v>
      </c>
      <c r="B27" s="345">
        <v>3822</v>
      </c>
      <c r="C27" s="345">
        <v>3822</v>
      </c>
      <c r="D27" s="345">
        <v>3822</v>
      </c>
      <c r="E27" s="346">
        <v>9954.5</v>
      </c>
      <c r="F27" s="347">
        <v>8688.4</v>
      </c>
      <c r="G27" s="346">
        <v>44.9</v>
      </c>
      <c r="H27" s="348">
        <v>42.8</v>
      </c>
      <c r="I27" s="346">
        <v>41.8</v>
      </c>
      <c r="J27" s="348">
        <v>36.9</v>
      </c>
      <c r="K27" s="349">
        <f t="shared" si="0"/>
        <v>11.74777603349032</v>
      </c>
      <c r="L27" s="350">
        <v>11.198325484039769</v>
      </c>
      <c r="M27" s="351">
        <v>1616</v>
      </c>
      <c r="N27" s="351">
        <v>1884</v>
      </c>
      <c r="O27" s="352">
        <v>6</v>
      </c>
      <c r="P27" s="353">
        <v>10</v>
      </c>
    </row>
    <row r="28" spans="1:16" ht="19.5" customHeight="1" thickBot="1">
      <c r="A28" s="354" t="s">
        <v>154</v>
      </c>
      <c r="B28" s="355">
        <v>100</v>
      </c>
      <c r="C28" s="355">
        <v>100</v>
      </c>
      <c r="D28" s="355">
        <v>100</v>
      </c>
      <c r="E28" s="356">
        <v>150.5</v>
      </c>
      <c r="F28" s="357">
        <v>142.1</v>
      </c>
      <c r="G28" s="356">
        <v>0.7</v>
      </c>
      <c r="H28" s="358">
        <v>0.7</v>
      </c>
      <c r="I28" s="356">
        <v>2.4</v>
      </c>
      <c r="J28" s="358">
        <v>2.4</v>
      </c>
      <c r="K28" s="359">
        <f t="shared" si="0"/>
        <v>6.999999999999999</v>
      </c>
      <c r="L28" s="360">
        <v>7</v>
      </c>
      <c r="M28" s="361"/>
      <c r="N28" s="361"/>
      <c r="O28" s="362"/>
      <c r="P28" s="363"/>
    </row>
    <row r="29" spans="1:16" ht="19.5" customHeight="1" thickBot="1">
      <c r="A29" s="364" t="s">
        <v>155</v>
      </c>
      <c r="B29" s="365">
        <v>23432</v>
      </c>
      <c r="C29" s="366">
        <f>SUM(C7:C28)</f>
        <v>23372</v>
      </c>
      <c r="D29" s="366">
        <f>SUM(D7:D28)</f>
        <v>23372</v>
      </c>
      <c r="E29" s="367">
        <f>SUM(E7:E28)</f>
        <v>64711.1</v>
      </c>
      <c r="F29" s="368">
        <v>60778.2</v>
      </c>
      <c r="G29" s="369">
        <f>SUM(G7:G28)</f>
        <v>278.9</v>
      </c>
      <c r="H29" s="370">
        <v>299.4</v>
      </c>
      <c r="I29" s="371">
        <f>SUM(I7:I28)</f>
        <v>254.9</v>
      </c>
      <c r="J29" s="370">
        <v>267.6</v>
      </c>
      <c r="K29" s="372">
        <f>G29/D29*1000</f>
        <v>11.933082320725653</v>
      </c>
      <c r="L29" s="372">
        <v>13.128124177847935</v>
      </c>
      <c r="M29" s="371">
        <f>SUM(M7:M28)</f>
        <v>25696.4</v>
      </c>
      <c r="N29" s="373">
        <v>21301.3</v>
      </c>
      <c r="O29" s="371">
        <f>SUM(O7:O28)</f>
        <v>124.2</v>
      </c>
      <c r="P29" s="373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2016-09-08T03:59:48Z</cp:lastPrinted>
  <dcterms:created xsi:type="dcterms:W3CDTF">2015-09-15T07:38:08Z</dcterms:created>
  <dcterms:modified xsi:type="dcterms:W3CDTF">2016-09-09T06:35:45Z</dcterms:modified>
  <cp:category/>
  <cp:version/>
  <cp:contentType/>
  <cp:contentStatus/>
</cp:coreProperties>
</file>