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1"/>
  </bookViews>
  <sheets>
    <sheet name="осадки" sheetId="1" r:id="rId1"/>
    <sheet name="уборка зерновых" sheetId="2" r:id="rId2"/>
    <sheet name="уборка прочие" sheetId="3" r:id="rId3"/>
    <sheet name="корма" sheetId="4" r:id="rId4"/>
    <sheet name="полевые работы" sheetId="5" r:id="rId5"/>
    <sheet name="молоко" sheetId="6" r:id="rId6"/>
  </sheets>
  <definedNames>
    <definedName name="_xlnm.Print_Titles" localSheetId="3">'корма'!$A:$A,'корма'!$3:$27</definedName>
    <definedName name="_xlnm.Print_Titles" localSheetId="1">'уборка зерновых'!$A:$A,'уборка зерновых'!$4:$30</definedName>
  </definedNames>
  <calcPr fullCalcOnLoad="1"/>
</workbook>
</file>

<file path=xl/sharedStrings.xml><?xml version="1.0" encoding="utf-8"?>
<sst xmlns="http://schemas.openxmlformats.org/spreadsheetml/2006/main" count="385" uniqueCount="160">
  <si>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</si>
  <si>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</si>
  <si>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</si>
  <si>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</si>
  <si>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</si>
  <si>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</si>
  <si>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</si>
  <si>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</si>
  <si>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</si>
  <si>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</si>
  <si>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</si>
  <si>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</si>
  <si>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</si>
  <si>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</si>
  <si>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</si>
  <si>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</si>
  <si>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</si>
  <si>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</si>
  <si>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</si>
  <si>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</si>
  <si>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</si>
  <si>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</si>
  <si>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</si>
  <si>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</si>
  <si>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</si>
  <si>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</si>
  <si>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</si>
  <si>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</si>
  <si>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</si>
  <si>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</si>
  <si>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</si>
  <si>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</si>
  <si>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</si>
  <si>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</si>
  <si>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</si>
  <si>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</si>
  <si>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</si>
  <si>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</si>
  <si>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</si>
  <si>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</si>
  <si>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</si>
  <si>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</si>
  <si>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</si>
  <si>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</si>
  <si>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</si>
  <si>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</si>
  <si>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</si>
  <si>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</si>
  <si>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</si>
  <si>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</si>
  <si>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</si>
  <si>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</si>
  <si>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</si>
  <si>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</si>
  <si>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</si>
  <si>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</si>
  <si>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</si>
  <si>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</si>
  <si>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</si>
  <si>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</si>
  <si>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</si>
  <si>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</si>
  <si>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</si>
  <si>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</si>
  <si>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</si>
  <si>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</si>
  <si>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</si>
  <si>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</si>
  <si>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</si>
  <si>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</si>
  <si>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</si>
  <si>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</si>
  <si>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</si>
  <si>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</si>
  <si>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</si>
  <si>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</si>
  <si>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</si>
  <si>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</si>
  <si>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</si>
  <si>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</si>
  <si>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</si>
  <si>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</si>
  <si>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</si>
  <si>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</si>
  <si>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</si>
  <si>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</si>
  <si>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</si>
  <si>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</si>
  <si>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</si>
  <si>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</si>
  <si>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</si>
  <si>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</si>
  <si>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</si>
  <si>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</si>
  <si>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</si>
  <si>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</si>
  <si>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</si>
  <si>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</si>
  <si>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</si>
  <si>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Выпадение осадков (мм)</t>
  </si>
  <si>
    <t>Потребность и обеспеченность животноводства кормами  в общественном секторе                             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</si>
  <si>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</si>
  <si>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</si>
  <si>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</si>
  <si>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</si>
  <si>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</si>
  <si>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</si>
  <si>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</si>
  <si>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</si>
  <si>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</si>
  <si>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</si>
  <si>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</si>
  <si>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</si>
  <si>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</si>
  <si>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</si>
  <si>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</si>
  <si>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</si>
  <si>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</si>
  <si>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</si>
  <si>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</si>
  <si>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1739</t>
  </si>
  <si>
    <t>ИТОГО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</si>
  <si>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</si>
  <si>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</si>
  <si>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</si>
  <si>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</si>
  <si>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</si>
  <si>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</si>
  <si>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</si>
  <si>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</si>
  <si>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</si>
  <si>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</si>
  <si>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</si>
  <si>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</si>
  <si>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</si>
  <si>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</si>
  <si>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</si>
  <si>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</si>
  <si>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</si>
  <si>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22.07</t>
  </si>
  <si>
    <t>2016 г.</t>
  </si>
  <si>
    <t>2015 г.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</si>
  <si>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</si>
  <si>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</si>
  <si>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</si>
  <si>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</si>
  <si>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</si>
  <si>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</si>
  <si>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г.Ульяновск</t>
  </si>
  <si>
    <t>ИТОГО:</t>
  </si>
  <si>
    <t>В воскресенье небольшой дождь</t>
  </si>
  <si>
    <t>В воскресенье дождь, 5 мм</t>
  </si>
  <si>
    <t>В воскресенье местами небольшой дождь</t>
  </si>
  <si>
    <t>В воскресень утром на всей территории района дождь</t>
  </si>
  <si>
    <t>В воскресенье дождь на всей территории района</t>
  </si>
  <si>
    <t>На всей территории района ливневые дожди</t>
  </si>
  <si>
    <t>В воскресенье на всей территории района кратковременные дожди</t>
  </si>
  <si>
    <t>Оперативная сводка по осадкам на 25.07.2016</t>
  </si>
  <si>
    <t>25.07</t>
  </si>
  <si>
    <t>Уборка сельскохозяйственных культур     25.07.2016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</si>
</sst>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2"/>
      <name val="Arial Cyr"/>
      <family val="2"/>
    </font>
    <font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49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0" fillId="0" borderId="10" xfId="59" applyFont="1" applyBorder="1" applyAlignment="1" applyProtection="1">
      <alignment horizontal="center" vertical="center" wrapText="1"/>
      <protection locked="0"/>
    </xf>
    <xf numFmtId="0" fontId="20" fillId="0" borderId="11" xfId="59" applyFont="1" applyBorder="1" applyAlignment="1" applyProtection="1">
      <alignment horizontal="center" vertical="center" wrapText="1"/>
      <protection locked="0"/>
    </xf>
    <xf numFmtId="0" fontId="20" fillId="0" borderId="12" xfId="59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wrapText="1"/>
      <protection locked="0"/>
    </xf>
    <xf numFmtId="0" fontId="20" fillId="0" borderId="12" xfId="0" applyFont="1" applyBorder="1" applyAlignment="1" applyProtection="1">
      <alignment horizontal="center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0" fontId="20" fillId="0" borderId="12" xfId="54" applyFont="1" applyBorder="1" applyAlignment="1" applyProtection="1">
      <alignment horizontal="center" vertical="center" textRotation="90" wrapText="1"/>
      <protection locked="0"/>
    </xf>
    <xf numFmtId="0" fontId="20" fillId="0" borderId="13" xfId="59" applyFont="1" applyBorder="1" applyAlignment="1" applyProtection="1">
      <alignment horizontal="center" vertical="center" wrapText="1"/>
      <protection locked="0"/>
    </xf>
    <xf numFmtId="0" fontId="20" fillId="0" borderId="13" xfId="54" applyFont="1" applyBorder="1" applyAlignment="1" applyProtection="1">
      <alignment horizontal="center" vertical="center" textRotation="90" wrapText="1"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0" borderId="10" xfId="0" applyFont="1" applyBorder="1" applyAlignment="1" applyProtection="1">
      <alignment horizontal="center" wrapText="1"/>
      <protection locked="0"/>
    </xf>
    <xf numFmtId="3" fontId="19" fillId="0" borderId="14" xfId="0" applyNumberFormat="1" applyFont="1" applyBorder="1" applyAlignment="1" applyProtection="1">
      <alignment horizontal="center" vertical="center"/>
      <protection hidden="1"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/>
    </xf>
    <xf numFmtId="0" fontId="19" fillId="0" borderId="15" xfId="0" applyFont="1" applyBorder="1" applyAlignment="1" applyProtection="1">
      <alignment horizontal="center"/>
      <protection locked="0"/>
    </xf>
    <xf numFmtId="1" fontId="19" fillId="0" borderId="14" xfId="0" applyNumberFormat="1" applyFont="1" applyBorder="1" applyAlignment="1" applyProtection="1">
      <alignment horizontal="center"/>
      <protection locked="0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59" applyFont="1" applyFill="1" applyBorder="1" applyProtection="1">
      <alignment/>
      <protection locked="0"/>
    </xf>
    <xf numFmtId="0" fontId="19" fillId="0" borderId="19" xfId="59" applyFont="1" applyBorder="1" applyAlignment="1" applyProtection="1">
      <alignment horizontal="center"/>
      <protection locked="0"/>
    </xf>
    <xf numFmtId="0" fontId="19" fillId="0" borderId="10" xfId="59" applyFont="1" applyBorder="1" applyAlignment="1" applyProtection="1">
      <alignment horizontal="center"/>
      <protection locked="0"/>
    </xf>
    <xf numFmtId="0" fontId="19" fillId="0" borderId="11" xfId="59" applyFont="1" applyBorder="1" applyAlignment="1" applyProtection="1">
      <alignment horizontal="center"/>
      <protection locked="0"/>
    </xf>
    <xf numFmtId="0" fontId="19" fillId="0" borderId="12" xfId="59" applyFont="1" applyBorder="1" applyAlignment="1" applyProtection="1">
      <alignment horizontal="center"/>
      <protection locked="0"/>
    </xf>
    <xf numFmtId="164" fontId="19" fillId="0" borderId="11" xfId="0" applyNumberFormat="1" applyFont="1" applyBorder="1" applyAlignment="1">
      <alignment horizontal="center"/>
    </xf>
    <xf numFmtId="1" fontId="19" fillId="0" borderId="10" xfId="59" applyNumberFormat="1" applyFont="1" applyBorder="1" applyAlignment="1" applyProtection="1">
      <alignment horizontal="center"/>
      <protection locked="0"/>
    </xf>
    <xf numFmtId="1" fontId="19" fillId="0" borderId="11" xfId="59" applyNumberFormat="1" applyFont="1" applyBorder="1" applyAlignment="1" applyProtection="1">
      <alignment horizontal="center"/>
      <protection locked="0"/>
    </xf>
    <xf numFmtId="164" fontId="19" fillId="0" borderId="11" xfId="59" applyNumberFormat="1" applyFont="1" applyBorder="1" applyAlignment="1" applyProtection="1">
      <alignment horizontal="center"/>
      <protection locked="0"/>
    </xf>
    <xf numFmtId="0" fontId="19" fillId="0" borderId="10" xfId="59" applyNumberFormat="1" applyFont="1" applyBorder="1" applyAlignment="1" applyProtection="1">
      <alignment horizontal="center" vertical="center" wrapText="1"/>
      <protection locked="0"/>
    </xf>
    <xf numFmtId="0" fontId="19" fillId="0" borderId="11" xfId="59" applyNumberFormat="1" applyFont="1" applyBorder="1" applyAlignment="1" applyProtection="1">
      <alignment horizontal="center" vertical="center" wrapText="1"/>
      <protection locked="0"/>
    </xf>
    <xf numFmtId="4" fontId="19" fillId="0" borderId="11" xfId="59" applyNumberFormat="1" applyFont="1" applyBorder="1" applyAlignment="1" applyProtection="1">
      <alignment horizontal="center" vertical="center" wrapText="1"/>
      <protection locked="0"/>
    </xf>
    <xf numFmtId="4" fontId="19" fillId="0" borderId="12" xfId="59" applyNumberFormat="1" applyFont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>
      <alignment horizontal="center"/>
    </xf>
    <xf numFmtId="0" fontId="19" fillId="0" borderId="13" xfId="59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/>
    </xf>
    <xf numFmtId="1" fontId="19" fillId="0" borderId="11" xfId="0" applyNumberFormat="1" applyFont="1" applyBorder="1" applyAlignment="1" applyProtection="1">
      <alignment horizontal="center"/>
      <protection/>
    </xf>
    <xf numFmtId="164" fontId="19" fillId="0" borderId="11" xfId="0" applyNumberFormat="1" applyFont="1" applyBorder="1" applyAlignment="1" applyProtection="1">
      <alignment horizontal="center"/>
      <protection/>
    </xf>
    <xf numFmtId="164" fontId="19" fillId="0" borderId="12" xfId="58" applyNumberFormat="1" applyFont="1" applyBorder="1" applyAlignment="1" applyProtection="1">
      <alignment horizontal="center"/>
      <protection hidden="1"/>
    </xf>
    <xf numFmtId="0" fontId="19" fillId="0" borderId="10" xfId="59" applyFont="1" applyBorder="1" applyAlignment="1" applyProtection="1">
      <alignment horizontal="center"/>
      <protection hidden="1"/>
    </xf>
    <xf numFmtId="0" fontId="19" fillId="0" borderId="11" xfId="59" applyFont="1" applyBorder="1" applyAlignment="1" applyProtection="1">
      <alignment horizontal="center"/>
      <protection hidden="1" locked="0"/>
    </xf>
    <xf numFmtId="164" fontId="19" fillId="0" borderId="12" xfId="59" applyNumberFormat="1" applyFont="1" applyBorder="1" applyAlignment="1" applyProtection="1">
      <alignment horizontal="center"/>
      <protection hidden="1"/>
    </xf>
    <xf numFmtId="1" fontId="19" fillId="0" borderId="10" xfId="0" applyNumberFormat="1" applyFont="1" applyFill="1" applyBorder="1" applyAlignment="1">
      <alignment horizontal="center"/>
    </xf>
    <xf numFmtId="0" fontId="19" fillId="0" borderId="10" xfId="58" applyNumberFormat="1" applyFont="1" applyBorder="1" applyAlignment="1" applyProtection="1">
      <alignment horizontal="center" vertical="center" wrapText="1"/>
      <protection hidden="1"/>
    </xf>
    <xf numFmtId="0" fontId="19" fillId="0" borderId="11" xfId="58" applyNumberFormat="1" applyFont="1" applyBorder="1" applyAlignment="1" applyProtection="1">
      <alignment horizontal="center" vertical="center" wrapText="1"/>
      <protection hidden="1"/>
    </xf>
    <xf numFmtId="4" fontId="19" fillId="0" borderId="11" xfId="58" applyNumberFormat="1" applyFont="1" applyBorder="1" applyAlignment="1" applyProtection="1">
      <alignment horizontal="center" vertical="center" wrapText="1"/>
      <protection hidden="1"/>
    </xf>
    <xf numFmtId="4" fontId="19" fillId="0" borderId="12" xfId="58" applyNumberFormat="1" applyFont="1" applyBorder="1" applyAlignment="1" applyProtection="1">
      <alignment horizontal="center" vertical="center" wrapText="1"/>
      <protection hidden="1"/>
    </xf>
    <xf numFmtId="0" fontId="19" fillId="0" borderId="11" xfId="0" applyFont="1" applyFill="1" applyBorder="1" applyAlignment="1">
      <alignment horizontal="center"/>
    </xf>
    <xf numFmtId="0" fontId="19" fillId="0" borderId="11" xfId="59" applyFont="1" applyBorder="1" applyAlignment="1" applyProtection="1">
      <alignment horizontal="center"/>
      <protection hidden="1"/>
    </xf>
    <xf numFmtId="0" fontId="19" fillId="0" borderId="12" xfId="59" applyFont="1" applyBorder="1" applyAlignment="1" applyProtection="1">
      <alignment horizontal="center"/>
      <protection hidden="1"/>
    </xf>
    <xf numFmtId="0" fontId="19" fillId="0" borderId="11" xfId="59" applyNumberFormat="1" applyFont="1" applyBorder="1" applyAlignment="1" applyProtection="1">
      <alignment horizontal="center"/>
      <protection hidden="1" locked="0"/>
    </xf>
    <xf numFmtId="164" fontId="19" fillId="0" borderId="13" xfId="58" applyNumberFormat="1" applyFont="1" applyBorder="1" applyAlignment="1" applyProtection="1">
      <alignment horizontal="center"/>
      <protection hidden="1"/>
    </xf>
    <xf numFmtId="0" fontId="19" fillId="0" borderId="11" xfId="59" applyNumberFormat="1" applyFont="1" applyBorder="1" applyAlignment="1" applyProtection="1">
      <alignment horizontal="center"/>
      <protection hidden="1"/>
    </xf>
    <xf numFmtId="0" fontId="19" fillId="0" borderId="13" xfId="59" applyFont="1" applyBorder="1" applyAlignment="1" applyProtection="1">
      <alignment horizontal="center"/>
      <protection hidden="1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>
      <alignment horizontal="center"/>
    </xf>
    <xf numFmtId="1" fontId="19" fillId="0" borderId="11" xfId="59" applyNumberFormat="1" applyFont="1" applyBorder="1" applyAlignment="1" applyProtection="1">
      <alignment horizontal="center"/>
      <protection hidden="1"/>
    </xf>
    <xf numFmtId="0" fontId="19" fillId="0" borderId="10" xfId="0" applyFont="1" applyBorder="1" applyAlignment="1" applyProtection="1">
      <alignment horizontal="center"/>
      <protection hidden="1"/>
    </xf>
    <xf numFmtId="0" fontId="19" fillId="0" borderId="11" xfId="0" applyFont="1" applyBorder="1" applyAlignment="1" applyProtection="1">
      <alignment horizontal="center"/>
      <protection hidden="1" locked="0"/>
    </xf>
    <xf numFmtId="0" fontId="19" fillId="0" borderId="18" xfId="59" applyFont="1" applyFill="1" applyBorder="1" applyProtection="1">
      <alignment/>
      <protection locked="0"/>
    </xf>
    <xf numFmtId="1" fontId="19" fillId="0" borderId="11" xfId="0" applyNumberFormat="1" applyFont="1" applyBorder="1" applyAlignment="1">
      <alignment horizontal="center"/>
    </xf>
    <xf numFmtId="164" fontId="19" fillId="0" borderId="11" xfId="58" applyNumberFormat="1" applyFont="1" applyBorder="1" applyAlignment="1" applyProtection="1">
      <alignment horizontal="center"/>
      <protection hidden="1" locked="0"/>
    </xf>
    <xf numFmtId="164" fontId="19" fillId="0" borderId="11" xfId="58" applyNumberFormat="1" applyFont="1" applyBorder="1" applyAlignment="1" applyProtection="1">
      <alignment horizontal="center"/>
      <protection hidden="1"/>
    </xf>
    <xf numFmtId="0" fontId="19" fillId="0" borderId="11" xfId="58" applyNumberFormat="1" applyFont="1" applyBorder="1" applyAlignment="1" applyProtection="1">
      <alignment horizontal="center"/>
      <protection hidden="1" locked="0"/>
    </xf>
    <xf numFmtId="0" fontId="19" fillId="0" borderId="11" xfId="58" applyNumberFormat="1" applyFont="1" applyBorder="1" applyAlignment="1" applyProtection="1">
      <alignment horizontal="center"/>
      <protection hidden="1"/>
    </xf>
    <xf numFmtId="1" fontId="19" fillId="0" borderId="11" xfId="58" applyNumberFormat="1" applyFont="1" applyBorder="1" applyAlignment="1" applyProtection="1">
      <alignment horizontal="center"/>
      <protection hidden="1"/>
    </xf>
    <xf numFmtId="4" fontId="19" fillId="0" borderId="11" xfId="58" applyNumberFormat="1" applyFont="1" applyBorder="1" applyAlignment="1" applyProtection="1">
      <alignment horizontal="center"/>
      <protection hidden="1" locked="0"/>
    </xf>
    <xf numFmtId="3" fontId="19" fillId="0" borderId="10" xfId="0" applyNumberFormat="1" applyFont="1" applyFill="1" applyBorder="1" applyAlignment="1">
      <alignment horizontal="center"/>
    </xf>
    <xf numFmtId="3" fontId="19" fillId="0" borderId="11" xfId="0" applyNumberFormat="1" applyFont="1" applyFill="1" applyBorder="1" applyAlignment="1">
      <alignment horizontal="center"/>
    </xf>
    <xf numFmtId="0" fontId="19" fillId="0" borderId="18" xfId="59" applyFont="1" applyBorder="1" applyProtection="1">
      <alignment/>
      <protection locked="0"/>
    </xf>
    <xf numFmtId="0" fontId="19" fillId="0" borderId="10" xfId="59" applyFont="1" applyBorder="1" applyAlignment="1" applyProtection="1">
      <alignment horizontal="center"/>
      <protection/>
    </xf>
    <xf numFmtId="0" fontId="19" fillId="0" borderId="11" xfId="59" applyFont="1" applyBorder="1" applyAlignment="1" applyProtection="1">
      <alignment horizontal="center"/>
      <protection/>
    </xf>
    <xf numFmtId="0" fontId="19" fillId="0" borderId="12" xfId="59" applyFont="1" applyBorder="1" applyAlignment="1" applyProtection="1">
      <alignment horizontal="center"/>
      <protection/>
    </xf>
    <xf numFmtId="0" fontId="19" fillId="0" borderId="10" xfId="59" applyNumberFormat="1" applyFont="1" applyBorder="1" applyAlignment="1" applyProtection="1">
      <alignment horizontal="center" vertical="center" wrapText="1"/>
      <protection hidden="1"/>
    </xf>
    <xf numFmtId="0" fontId="19" fillId="0" borderId="11" xfId="59" applyNumberFormat="1" applyFont="1" applyBorder="1" applyAlignment="1" applyProtection="1">
      <alignment horizontal="center" vertical="center" wrapText="1"/>
      <protection hidden="1"/>
    </xf>
    <xf numFmtId="4" fontId="19" fillId="0" borderId="11" xfId="59" applyNumberFormat="1" applyFont="1" applyBorder="1" applyAlignment="1" applyProtection="1">
      <alignment horizontal="center" vertical="center" wrapText="1"/>
      <protection hidden="1"/>
    </xf>
    <xf numFmtId="4" fontId="19" fillId="0" borderId="12" xfId="59" applyNumberFormat="1" applyFont="1" applyBorder="1" applyAlignment="1" applyProtection="1">
      <alignment horizontal="center" vertical="center" wrapText="1"/>
      <protection hidden="1"/>
    </xf>
    <xf numFmtId="0" fontId="19" fillId="0" borderId="12" xfId="0" applyFont="1" applyBorder="1" applyAlignment="1" applyProtection="1">
      <alignment horizontal="center"/>
      <protection hidden="1"/>
    </xf>
    <xf numFmtId="0" fontId="20" fillId="0" borderId="18" xfId="59" applyFont="1" applyBorder="1" applyProtection="1">
      <alignment/>
      <protection locked="0"/>
    </xf>
    <xf numFmtId="0" fontId="20" fillId="0" borderId="19" xfId="59" applyFont="1" applyBorder="1" applyAlignment="1" applyProtection="1">
      <alignment horizontal="center"/>
      <protection/>
    </xf>
    <xf numFmtId="0" fontId="20" fillId="0" borderId="10" xfId="59" applyFont="1" applyBorder="1" applyAlignment="1" applyProtection="1">
      <alignment horizontal="center"/>
      <protection/>
    </xf>
    <xf numFmtId="0" fontId="20" fillId="0" borderId="11" xfId="59" applyFont="1" applyBorder="1" applyAlignment="1" applyProtection="1">
      <alignment horizontal="center"/>
      <protection/>
    </xf>
    <xf numFmtId="2" fontId="20" fillId="0" borderId="11" xfId="59" applyNumberFormat="1" applyFont="1" applyBorder="1" applyAlignment="1" applyProtection="1">
      <alignment horizontal="center"/>
      <protection/>
    </xf>
    <xf numFmtId="164" fontId="20" fillId="0" borderId="12" xfId="59" applyNumberFormat="1" applyFont="1" applyBorder="1" applyAlignment="1" applyProtection="1">
      <alignment horizontal="center"/>
      <protection/>
    </xf>
    <xf numFmtId="164" fontId="20" fillId="0" borderId="11" xfId="0" applyNumberFormat="1" applyFont="1" applyBorder="1" applyAlignment="1">
      <alignment horizontal="center"/>
    </xf>
    <xf numFmtId="0" fontId="20" fillId="0" borderId="10" xfId="59" applyNumberFormat="1" applyFont="1" applyBorder="1" applyAlignment="1" applyProtection="1">
      <alignment horizontal="center" vertical="center" wrapText="1"/>
      <protection/>
    </xf>
    <xf numFmtId="0" fontId="20" fillId="0" borderId="11" xfId="59" applyNumberFormat="1" applyFont="1" applyBorder="1" applyAlignment="1" applyProtection="1">
      <alignment horizontal="center" vertical="center" wrapText="1"/>
      <protection/>
    </xf>
    <xf numFmtId="4" fontId="20" fillId="0" borderId="11" xfId="59" applyNumberFormat="1" applyFont="1" applyBorder="1" applyAlignment="1" applyProtection="1">
      <alignment horizontal="center" vertical="center" wrapText="1"/>
      <protection/>
    </xf>
    <xf numFmtId="4" fontId="20" fillId="0" borderId="12" xfId="59" applyNumberFormat="1" applyFont="1" applyBorder="1" applyAlignment="1" applyProtection="1">
      <alignment horizontal="center" vertical="center" wrapText="1"/>
      <protection/>
    </xf>
    <xf numFmtId="164" fontId="20" fillId="0" borderId="12" xfId="58" applyNumberFormat="1" applyFont="1" applyBorder="1" applyAlignment="1" applyProtection="1">
      <alignment horizontal="center"/>
      <protection hidden="1"/>
    </xf>
    <xf numFmtId="4" fontId="20" fillId="0" borderId="11" xfId="59" applyNumberFormat="1" applyFont="1" applyBorder="1" applyAlignment="1" applyProtection="1">
      <alignment horizontal="center"/>
      <protection/>
    </xf>
    <xf numFmtId="164" fontId="20" fillId="0" borderId="13" xfId="59" applyNumberFormat="1" applyFont="1" applyBorder="1" applyAlignment="1" applyProtection="1">
      <alignment horizontal="center"/>
      <protection/>
    </xf>
    <xf numFmtId="0" fontId="20" fillId="0" borderId="11" xfId="59" applyNumberFormat="1" applyFont="1" applyBorder="1" applyAlignment="1" applyProtection="1">
      <alignment horizontal="center"/>
      <protection/>
    </xf>
    <xf numFmtId="164" fontId="20" fillId="0" borderId="11" xfId="59" applyNumberFormat="1" applyFont="1" applyBorder="1" applyAlignment="1" applyProtection="1">
      <alignment horizontal="center"/>
      <protection/>
    </xf>
    <xf numFmtId="164" fontId="20" fillId="0" borderId="12" xfId="59" applyNumberFormat="1" applyFont="1" applyBorder="1" applyAlignment="1" applyProtection="1">
      <alignment horizontal="center"/>
      <protection hidden="1"/>
    </xf>
    <xf numFmtId="164" fontId="20" fillId="0" borderId="12" xfId="0" applyNumberFormat="1" applyFont="1" applyBorder="1" applyAlignment="1" applyProtection="1">
      <alignment horizontal="center"/>
      <protection/>
    </xf>
    <xf numFmtId="0" fontId="19" fillId="0" borderId="20" xfId="59" applyFont="1" applyBorder="1" applyProtection="1">
      <alignment/>
      <protection locked="0"/>
    </xf>
    <xf numFmtId="0" fontId="19" fillId="0" borderId="21" xfId="59" applyFont="1" applyBorder="1" applyAlignment="1" applyProtection="1">
      <alignment horizontal="center"/>
      <protection/>
    </xf>
    <xf numFmtId="0" fontId="19" fillId="0" borderId="22" xfId="59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164" fontId="19" fillId="0" borderId="23" xfId="59" applyNumberFormat="1" applyFont="1" applyBorder="1" applyAlignment="1" applyProtection="1">
      <alignment horizontal="center"/>
      <protection/>
    </xf>
    <xf numFmtId="164" fontId="19" fillId="0" borderId="24" xfId="59" applyNumberFormat="1" applyFont="1" applyBorder="1" applyAlignment="1" applyProtection="1">
      <alignment horizontal="center"/>
      <protection/>
    </xf>
    <xf numFmtId="0" fontId="19" fillId="0" borderId="23" xfId="59" applyFont="1" applyBorder="1" applyAlignment="1" applyProtection="1">
      <alignment horizontal="center"/>
      <protection/>
    </xf>
    <xf numFmtId="164" fontId="19" fillId="0" borderId="12" xfId="59" applyNumberFormat="1" applyFont="1" applyBorder="1" applyAlignment="1" applyProtection="1">
      <alignment horizontal="center"/>
      <protection/>
    </xf>
    <xf numFmtId="164" fontId="19" fillId="0" borderId="23" xfId="0" applyNumberFormat="1" applyFont="1" applyBorder="1" applyAlignment="1">
      <alignment horizontal="center"/>
    </xf>
    <xf numFmtId="164" fontId="19" fillId="0" borderId="24" xfId="0" applyNumberFormat="1" applyFont="1" applyBorder="1" applyAlignment="1" applyProtection="1">
      <alignment horizontal="center"/>
      <protection/>
    </xf>
    <xf numFmtId="0" fontId="19" fillId="0" borderId="22" xfId="59" applyNumberFormat="1" applyFont="1" applyBorder="1" applyAlignment="1" applyProtection="1">
      <alignment horizontal="center" vertical="center" wrapText="1"/>
      <protection/>
    </xf>
    <xf numFmtId="0" fontId="19" fillId="0" borderId="23" xfId="59" applyNumberFormat="1" applyFont="1" applyBorder="1" applyAlignment="1" applyProtection="1">
      <alignment horizontal="center" vertical="center" wrapText="1"/>
      <protection/>
    </xf>
    <xf numFmtId="4" fontId="19" fillId="0" borderId="23" xfId="59" applyNumberFormat="1" applyFont="1" applyBorder="1" applyAlignment="1" applyProtection="1">
      <alignment horizontal="center" vertical="center" wrapText="1"/>
      <protection/>
    </xf>
    <xf numFmtId="4" fontId="19" fillId="0" borderId="24" xfId="59" applyNumberFormat="1" applyFont="1" applyBorder="1" applyAlignment="1" applyProtection="1">
      <alignment horizontal="center" vertical="center" wrapText="1"/>
      <protection/>
    </xf>
    <xf numFmtId="1" fontId="19" fillId="0" borderId="22" xfId="59" applyNumberFormat="1" applyFont="1" applyBorder="1" applyAlignment="1" applyProtection="1">
      <alignment horizontal="center"/>
      <protection/>
    </xf>
    <xf numFmtId="1" fontId="19" fillId="0" borderId="23" xfId="59" applyNumberFormat="1" applyFont="1" applyBorder="1" applyAlignment="1" applyProtection="1">
      <alignment horizontal="center"/>
      <protection/>
    </xf>
    <xf numFmtId="1" fontId="19" fillId="0" borderId="24" xfId="59" applyNumberFormat="1" applyFont="1" applyBorder="1" applyAlignment="1" applyProtection="1">
      <alignment horizontal="center"/>
      <protection/>
    </xf>
    <xf numFmtId="1" fontId="19" fillId="0" borderId="25" xfId="59" applyNumberFormat="1" applyFont="1" applyBorder="1" applyAlignment="1" applyProtection="1">
      <alignment horizontal="center"/>
      <protection/>
    </xf>
    <xf numFmtId="0" fontId="19" fillId="0" borderId="22" xfId="0" applyFont="1" applyBorder="1" applyAlignment="1" applyProtection="1">
      <alignment horizontal="center"/>
      <protection/>
    </xf>
    <xf numFmtId="164" fontId="19" fillId="0" borderId="12" xfId="0" applyNumberFormat="1" applyFont="1" applyBorder="1" applyAlignment="1" applyProtection="1">
      <alignment horizontal="center"/>
      <protection/>
    </xf>
    <xf numFmtId="14" fontId="25" fillId="0" borderId="0" xfId="0" applyNumberFormat="1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/>
      <protection locked="0"/>
    </xf>
    <xf numFmtId="14" fontId="24" fillId="0" borderId="0" xfId="0" applyNumberFormat="1" applyFont="1" applyBorder="1" applyAlignment="1" applyProtection="1">
      <alignment/>
      <protection locked="0"/>
    </xf>
    <xf numFmtId="4" fontId="19" fillId="0" borderId="14" xfId="0" applyNumberFormat="1" applyFont="1" applyBorder="1" applyAlignment="1" applyProtection="1">
      <alignment horizontal="center"/>
      <protection locked="0"/>
    </xf>
    <xf numFmtId="0" fontId="20" fillId="0" borderId="14" xfId="54" applyFont="1" applyBorder="1" applyAlignment="1" applyProtection="1">
      <alignment horizontal="center" vertical="center" textRotation="90" wrapText="1"/>
      <protection locked="0"/>
    </xf>
    <xf numFmtId="0" fontId="20" fillId="24" borderId="14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Border="1" applyAlignment="1" applyProtection="1">
      <alignment horizontal="center" vertical="center" textRotation="90" wrapText="1"/>
      <protection locked="0"/>
    </xf>
    <xf numFmtId="0" fontId="19" fillId="0" borderId="26" xfId="59" applyFont="1" applyBorder="1" applyProtection="1">
      <alignment/>
      <protection locked="0"/>
    </xf>
    <xf numFmtId="3" fontId="19" fillId="0" borderId="14" xfId="0" applyNumberFormat="1" applyFont="1" applyBorder="1" applyAlignment="1" applyProtection="1">
      <alignment horizontal="center" vertical="center"/>
      <protection locked="0"/>
    </xf>
    <xf numFmtId="165" fontId="19" fillId="0" borderId="14" xfId="0" applyNumberFormat="1" applyFont="1" applyBorder="1" applyAlignment="1" applyProtection="1">
      <alignment horizontal="center" vertical="center"/>
      <protection locked="0"/>
    </xf>
    <xf numFmtId="3" fontId="19" fillId="0" borderId="14" xfId="0" applyNumberFormat="1" applyFont="1" applyBorder="1" applyAlignment="1">
      <alignment horizontal="center" vertical="center" wrapText="1"/>
    </xf>
    <xf numFmtId="0" fontId="19" fillId="0" borderId="14" xfId="59" applyFont="1" applyBorder="1" applyProtection="1">
      <alignment/>
      <protection locked="0"/>
    </xf>
    <xf numFmtId="0" fontId="19" fillId="24" borderId="26" xfId="59" applyFont="1" applyFill="1" applyBorder="1" applyProtection="1">
      <alignment/>
      <protection locked="0"/>
    </xf>
    <xf numFmtId="3" fontId="19" fillId="0" borderId="14" xfId="0" applyNumberFormat="1" applyFont="1" applyBorder="1" applyAlignment="1" applyProtection="1">
      <alignment horizontal="center" vertical="center"/>
      <protection hidden="1"/>
    </xf>
    <xf numFmtId="165" fontId="19" fillId="0" borderId="14" xfId="0" applyNumberFormat="1" applyFont="1" applyBorder="1" applyAlignment="1" applyProtection="1">
      <alignment horizontal="center" vertical="center"/>
      <protection hidden="1" locked="0"/>
    </xf>
    <xf numFmtId="165" fontId="19" fillId="0" borderId="14" xfId="58" applyNumberFormat="1" applyFont="1" applyBorder="1" applyAlignment="1" applyProtection="1">
      <alignment horizontal="center" vertical="center"/>
      <protection hidden="1"/>
    </xf>
    <xf numFmtId="164" fontId="19" fillId="0" borderId="14" xfId="0" applyNumberFormat="1" applyFont="1" applyBorder="1" applyAlignment="1">
      <alignment horizontal="center"/>
    </xf>
    <xf numFmtId="164" fontId="19" fillId="0" borderId="14" xfId="0" applyNumberFormat="1" applyFont="1" applyBorder="1" applyAlignment="1" applyProtection="1">
      <alignment horizontal="center"/>
      <protection locked="0"/>
    </xf>
    <xf numFmtId="1" fontId="19" fillId="0" borderId="14" xfId="0" applyNumberFormat="1" applyFont="1" applyFill="1" applyBorder="1" applyAlignment="1">
      <alignment horizontal="center"/>
    </xf>
    <xf numFmtId="164" fontId="19" fillId="0" borderId="14" xfId="58" applyNumberFormat="1" applyFont="1" applyBorder="1" applyAlignment="1" applyProtection="1">
      <alignment horizontal="center"/>
      <protection hidden="1"/>
    </xf>
    <xf numFmtId="1" fontId="19" fillId="0" borderId="15" xfId="0" applyNumberFormat="1" applyFont="1" applyBorder="1" applyAlignment="1" applyProtection="1">
      <alignment horizontal="center"/>
      <protection locked="0"/>
    </xf>
    <xf numFmtId="0" fontId="19" fillId="0" borderId="14" xfId="0" applyFont="1" applyBorder="1" applyAlignment="1">
      <alignment horizontal="center"/>
    </xf>
    <xf numFmtId="0" fontId="20" fillId="0" borderId="26" xfId="59" applyFont="1" applyBorder="1" applyProtection="1">
      <alignment/>
      <protection locked="0"/>
    </xf>
    <xf numFmtId="3" fontId="20" fillId="0" borderId="14" xfId="59" applyNumberFormat="1" applyFont="1" applyBorder="1" applyAlignment="1" applyProtection="1">
      <alignment horizontal="center" vertical="center"/>
      <protection/>
    </xf>
    <xf numFmtId="165" fontId="20" fillId="0" borderId="14" xfId="0" applyNumberFormat="1" applyFont="1" applyBorder="1" applyAlignment="1" applyProtection="1">
      <alignment horizontal="center" vertical="center"/>
      <protection hidden="1" locked="0"/>
    </xf>
    <xf numFmtId="165" fontId="20" fillId="0" borderId="14" xfId="0" applyNumberFormat="1" applyFont="1" applyBorder="1" applyAlignment="1" applyProtection="1">
      <alignment horizontal="center" vertical="center"/>
      <protection/>
    </xf>
    <xf numFmtId="0" fontId="30" fillId="0" borderId="14" xfId="0" applyFont="1" applyBorder="1" applyAlignment="1" applyProtection="1">
      <alignment horizontal="center"/>
      <protection/>
    </xf>
    <xf numFmtId="164" fontId="20" fillId="0" borderId="14" xfId="59" applyNumberFormat="1" applyFont="1" applyBorder="1" applyAlignment="1" applyProtection="1">
      <alignment horizontal="center"/>
      <protection/>
    </xf>
    <xf numFmtId="164" fontId="20" fillId="0" borderId="14" xfId="0" applyNumberFormat="1" applyFont="1" applyBorder="1" applyAlignment="1" applyProtection="1">
      <alignment horizontal="center"/>
      <protection locked="0"/>
    </xf>
    <xf numFmtId="164" fontId="20" fillId="0" borderId="14" xfId="0" applyNumberFormat="1" applyFont="1" applyBorder="1" applyAlignment="1" applyProtection="1">
      <alignment horizontal="center"/>
      <protection/>
    </xf>
    <xf numFmtId="1" fontId="20" fillId="0" borderId="14" xfId="0" applyNumberFormat="1" applyFont="1" applyBorder="1" applyAlignment="1" applyProtection="1">
      <alignment horizontal="center"/>
      <protection/>
    </xf>
    <xf numFmtId="164" fontId="20" fillId="0" borderId="15" xfId="0" applyNumberFormat="1" applyFont="1" applyBorder="1" applyAlignment="1" applyProtection="1">
      <alignment horizontal="center"/>
      <protection locked="0"/>
    </xf>
    <xf numFmtId="0" fontId="19" fillId="0" borderId="27" xfId="0" applyFont="1" applyBorder="1" applyAlignment="1">
      <alignment/>
    </xf>
    <xf numFmtId="164" fontId="19" fillId="0" borderId="16" xfId="0" applyNumberFormat="1" applyFont="1" applyBorder="1" applyAlignment="1">
      <alignment horizontal="center"/>
    </xf>
    <xf numFmtId="0" fontId="24" fillId="0" borderId="11" xfId="62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20" fillId="0" borderId="0" xfId="59" applyFont="1" applyAlignment="1">
      <alignment horizontal="center" wrapText="1"/>
      <protection/>
    </xf>
    <xf numFmtId="14" fontId="20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19" fillId="0" borderId="28" xfId="0" applyFont="1" applyBorder="1" applyAlignment="1">
      <alignment horizontal="center" vertical="center"/>
    </xf>
    <xf numFmtId="0" fontId="20" fillId="0" borderId="0" xfId="59" applyFont="1">
      <alignment/>
      <protection/>
    </xf>
    <xf numFmtId="0" fontId="20" fillId="0" borderId="29" xfId="0" applyFont="1" applyBorder="1" applyAlignment="1" applyProtection="1">
      <alignment horizontal="center" wrapText="1"/>
      <protection locked="0"/>
    </xf>
    <xf numFmtId="0" fontId="20" fillId="0" borderId="30" xfId="0" applyFont="1" applyBorder="1" applyAlignment="1" applyProtection="1">
      <alignment horizontal="center" wrapText="1"/>
      <protection locked="0"/>
    </xf>
    <xf numFmtId="0" fontId="20" fillId="0" borderId="31" xfId="0" applyFont="1" applyBorder="1" applyAlignment="1" applyProtection="1">
      <alignment horizontal="center" wrapText="1"/>
      <protection locked="0"/>
    </xf>
    <xf numFmtId="0" fontId="20" fillId="0" borderId="10" xfId="59" applyFont="1" applyBorder="1" applyAlignment="1">
      <alignment horizontal="center" vertical="center" wrapText="1"/>
      <protection/>
    </xf>
    <xf numFmtId="0" fontId="20" fillId="0" borderId="11" xfId="59" applyFont="1" applyBorder="1" applyAlignment="1">
      <alignment horizontal="center" vertical="center" wrapText="1"/>
      <protection/>
    </xf>
    <xf numFmtId="0" fontId="20" fillId="0" borderId="11" xfId="59" applyFont="1" applyBorder="1" applyAlignment="1">
      <alignment horizontal="center" vertical="center"/>
      <protection/>
    </xf>
    <xf numFmtId="0" fontId="20" fillId="0" borderId="12" xfId="0" applyFont="1" applyBorder="1" applyAlignment="1">
      <alignment horizontal="center" vertical="center"/>
    </xf>
    <xf numFmtId="0" fontId="19" fillId="0" borderId="18" xfId="59" applyFont="1" applyBorder="1">
      <alignment/>
      <protection/>
    </xf>
    <xf numFmtId="1" fontId="19" fillId="0" borderId="10" xfId="0" applyNumberFormat="1" applyFont="1" applyBorder="1" applyAlignment="1">
      <alignment horizontal="center" vertical="center"/>
    </xf>
    <xf numFmtId="1" fontId="19" fillId="0" borderId="11" xfId="59" applyNumberFormat="1" applyFont="1" applyBorder="1" applyAlignment="1">
      <alignment horizontal="center"/>
      <protection/>
    </xf>
    <xf numFmtId="164" fontId="19" fillId="0" borderId="12" xfId="59" applyNumberFormat="1" applyFont="1" applyBorder="1" applyAlignment="1">
      <alignment horizontal="center" vertical="center"/>
      <protection/>
    </xf>
    <xf numFmtId="172" fontId="19" fillId="0" borderId="10" xfId="0" applyNumberFormat="1" applyFont="1" applyBorder="1" applyAlignment="1">
      <alignment horizontal="center" vertical="center" wrapText="1"/>
    </xf>
    <xf numFmtId="0" fontId="19" fillId="0" borderId="11" xfId="59" applyFont="1" applyBorder="1" applyAlignment="1">
      <alignment horizontal="center"/>
      <protection/>
    </xf>
    <xf numFmtId="1" fontId="19" fillId="0" borderId="12" xfId="59" applyNumberFormat="1" applyFont="1" applyBorder="1" applyAlignment="1">
      <alignment horizontal="center"/>
      <protection/>
    </xf>
    <xf numFmtId="1" fontId="19" fillId="0" borderId="10" xfId="0" applyNumberFormat="1" applyFont="1" applyBorder="1" applyAlignment="1">
      <alignment horizontal="center" vertical="center" wrapText="1"/>
    </xf>
    <xf numFmtId="0" fontId="19" fillId="0" borderId="18" xfId="59" applyFont="1" applyFill="1" applyBorder="1">
      <alignment/>
      <protection/>
    </xf>
    <xf numFmtId="0" fontId="20" fillId="0" borderId="18" xfId="59" applyFont="1" applyBorder="1">
      <alignment/>
      <protection/>
    </xf>
    <xf numFmtId="1" fontId="20" fillId="0" borderId="10" xfId="59" applyNumberFormat="1" applyFont="1" applyBorder="1" applyAlignment="1">
      <alignment horizontal="center"/>
      <protection/>
    </xf>
    <xf numFmtId="1" fontId="20" fillId="0" borderId="11" xfId="59" applyNumberFormat="1" applyFont="1" applyBorder="1" applyAlignment="1">
      <alignment horizontal="center"/>
      <protection/>
    </xf>
    <xf numFmtId="164" fontId="20" fillId="0" borderId="12" xfId="59" applyNumberFormat="1" applyFont="1" applyBorder="1" applyAlignment="1">
      <alignment horizontal="center" vertical="center"/>
      <protection/>
    </xf>
    <xf numFmtId="0" fontId="19" fillId="0" borderId="20" xfId="59" applyFont="1" applyBorder="1">
      <alignment/>
      <protection/>
    </xf>
    <xf numFmtId="1" fontId="19" fillId="0" borderId="22" xfId="59" applyNumberFormat="1" applyFont="1" applyBorder="1" applyAlignment="1">
      <alignment horizontal="center"/>
      <protection/>
    </xf>
    <xf numFmtId="1" fontId="19" fillId="0" borderId="23" xfId="59" applyNumberFormat="1" applyFont="1" applyBorder="1" applyAlignment="1">
      <alignment horizontal="center"/>
      <protection/>
    </xf>
    <xf numFmtId="0" fontId="19" fillId="0" borderId="23" xfId="59" applyFont="1" applyBorder="1" applyAlignment="1">
      <alignment horizontal="center"/>
      <protection/>
    </xf>
    <xf numFmtId="164" fontId="19" fillId="0" borderId="24" xfId="59" applyNumberFormat="1" applyFont="1" applyBorder="1" applyAlignment="1">
      <alignment horizontal="center" vertical="center"/>
      <protection/>
    </xf>
    <xf numFmtId="1" fontId="19" fillId="0" borderId="24" xfId="59" applyNumberFormat="1" applyFont="1" applyBorder="1" applyAlignment="1">
      <alignment horizontal="center"/>
      <protection/>
    </xf>
    <xf numFmtId="0" fontId="19" fillId="0" borderId="24" xfId="59" applyFont="1" applyBorder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4" fontId="33" fillId="0" borderId="0" xfId="0" applyNumberFormat="1" applyFont="1" applyAlignment="1">
      <alignment vertical="center"/>
    </xf>
    <xf numFmtId="14" fontId="25" fillId="0" borderId="28" xfId="0" applyNumberFormat="1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6" fillId="0" borderId="18" xfId="62" applyFont="1" applyFill="1" applyBorder="1" applyAlignment="1" applyProtection="1">
      <alignment vertical="center"/>
      <protection locked="0"/>
    </xf>
    <xf numFmtId="0" fontId="36" fillId="0" borderId="10" xfId="62" applyNumberFormat="1" applyFont="1" applyFill="1" applyBorder="1" applyAlignment="1" applyProtection="1">
      <alignment horizontal="center" vertical="center"/>
      <protection locked="0"/>
    </xf>
    <xf numFmtId="0" fontId="36" fillId="0" borderId="11" xfId="62" applyNumberFormat="1" applyFont="1" applyFill="1" applyBorder="1" applyAlignment="1" applyProtection="1">
      <alignment horizontal="center" vertical="center"/>
      <protection locked="0"/>
    </xf>
    <xf numFmtId="1" fontId="36" fillId="0" borderId="13" xfId="62" applyNumberFormat="1" applyFont="1" applyFill="1" applyBorder="1" applyAlignment="1" applyProtection="1">
      <alignment horizontal="center" vertical="center"/>
      <protection locked="0"/>
    </xf>
    <xf numFmtId="1" fontId="36" fillId="0" borderId="10" xfId="62" applyNumberFormat="1" applyFont="1" applyFill="1" applyBorder="1" applyAlignment="1" applyProtection="1">
      <alignment horizontal="center" vertical="center"/>
      <protection locked="0"/>
    </xf>
    <xf numFmtId="1" fontId="36" fillId="0" borderId="11" xfId="62" applyNumberFormat="1" applyFont="1" applyFill="1" applyBorder="1" applyAlignment="1" applyProtection="1">
      <alignment horizontal="center" vertical="center"/>
      <protection locked="0"/>
    </xf>
    <xf numFmtId="1" fontId="36" fillId="0" borderId="12" xfId="62" applyNumberFormat="1" applyFont="1" applyFill="1" applyBorder="1" applyAlignment="1" applyProtection="1">
      <alignment horizontal="center" vertical="center"/>
      <protection locked="0"/>
    </xf>
    <xf numFmtId="0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0" fontId="26" fillId="0" borderId="18" xfId="62" applyFont="1" applyFill="1" applyBorder="1" applyAlignment="1" applyProtection="1">
      <alignment vertical="center"/>
      <protection locked="0"/>
    </xf>
    <xf numFmtId="0" fontId="36" fillId="0" borderId="10" xfId="62" applyFont="1" applyFill="1" applyBorder="1" applyAlignment="1" applyProtection="1">
      <alignment horizontal="center" vertical="center"/>
      <protection locked="0"/>
    </xf>
    <xf numFmtId="0" fontId="36" fillId="0" borderId="11" xfId="62" applyFont="1" applyFill="1" applyBorder="1" applyAlignment="1" applyProtection="1">
      <alignment horizontal="center" vertical="center"/>
      <protection locked="0"/>
    </xf>
    <xf numFmtId="0" fontId="36" fillId="0" borderId="10" xfId="0" applyFont="1" applyBorder="1" applyAlignment="1" applyProtection="1">
      <alignment horizontal="center" vertical="center"/>
      <protection/>
    </xf>
    <xf numFmtId="0" fontId="26" fillId="0" borderId="20" xfId="0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1" fontId="26" fillId="0" borderId="25" xfId="0" applyNumberFormat="1" applyFont="1" applyFill="1" applyBorder="1" applyAlignment="1" applyProtection="1">
      <alignment horizontal="center" vertical="center"/>
      <protection locked="0"/>
    </xf>
    <xf numFmtId="1" fontId="26" fillId="0" borderId="22" xfId="0" applyNumberFormat="1" applyFont="1" applyFill="1" applyBorder="1" applyAlignment="1" applyProtection="1">
      <alignment horizontal="center" vertical="center"/>
      <protection locked="0"/>
    </xf>
    <xf numFmtId="1" fontId="26" fillId="0" borderId="23" xfId="0" applyNumberFormat="1" applyFont="1" applyFill="1" applyBorder="1" applyAlignment="1" applyProtection="1">
      <alignment horizontal="center" vertical="center"/>
      <protection locked="0"/>
    </xf>
    <xf numFmtId="1" fontId="26" fillId="0" borderId="24" xfId="0" applyNumberFormat="1" applyFont="1" applyFill="1" applyBorder="1" applyAlignment="1" applyProtection="1">
      <alignment horizontal="center" vertical="center"/>
      <protection locked="0"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32" xfId="62" applyFont="1" applyFill="1" applyBorder="1" applyAlignment="1" applyProtection="1">
      <alignment horizontal="center" vertical="center"/>
      <protection/>
    </xf>
    <xf numFmtId="14" fontId="20" fillId="0" borderId="32" xfId="62" applyNumberFormat="1" applyFont="1" applyFill="1" applyBorder="1" applyAlignment="1" applyProtection="1">
      <alignment horizontal="center" vertical="center"/>
      <protection/>
    </xf>
    <xf numFmtId="49" fontId="38" fillId="0" borderId="16" xfId="56" applyNumberFormat="1" applyFont="1" applyBorder="1" applyAlignment="1">
      <alignment horizontal="center" vertical="center"/>
      <protection/>
    </xf>
    <xf numFmtId="0" fontId="38" fillId="0" borderId="16" xfId="60" applyFont="1" applyBorder="1" applyAlignment="1" applyProtection="1">
      <alignment horizontal="center" vertical="center"/>
      <protection locked="0"/>
    </xf>
    <xf numFmtId="0" fontId="38" fillId="0" borderId="17" xfId="60" applyFont="1" applyBorder="1" applyAlignment="1" applyProtection="1">
      <alignment horizontal="center" vertical="center"/>
      <protection locked="0"/>
    </xf>
    <xf numFmtId="0" fontId="39" fillId="24" borderId="33" xfId="56" applyFont="1" applyFill="1" applyBorder="1" applyAlignment="1">
      <alignment vertical="top" wrapText="1"/>
      <protection/>
    </xf>
    <xf numFmtId="1" fontId="38" fillId="24" borderId="34" xfId="56" applyNumberFormat="1" applyFont="1" applyFill="1" applyBorder="1" applyAlignment="1">
      <alignment horizontal="center"/>
      <protection/>
    </xf>
    <xf numFmtId="164" fontId="38" fillId="24" borderId="34" xfId="56" applyNumberFormat="1" applyFont="1" applyFill="1" applyBorder="1" applyAlignment="1">
      <alignment horizontal="center"/>
      <protection/>
    </xf>
    <xf numFmtId="164" fontId="38" fillId="25" borderId="34" xfId="55" applyNumberFormat="1" applyFont="1" applyFill="1" applyBorder="1" applyAlignment="1">
      <alignment horizontal="center"/>
      <protection/>
    </xf>
    <xf numFmtId="164" fontId="38" fillId="24" borderId="34" xfId="57" applyNumberFormat="1" applyFont="1" applyFill="1" applyBorder="1" applyAlignment="1">
      <alignment horizontal="center"/>
      <protection/>
    </xf>
    <xf numFmtId="164" fontId="38" fillId="24" borderId="34" xfId="60" applyNumberFormat="1" applyFont="1" applyFill="1" applyBorder="1" applyAlignment="1" applyProtection="1">
      <alignment horizontal="center" vertical="center"/>
      <protection locked="0"/>
    </xf>
    <xf numFmtId="164" fontId="38" fillId="25" borderId="34" xfId="60" applyNumberFormat="1" applyFont="1" applyFill="1" applyBorder="1" applyAlignment="1" applyProtection="1">
      <alignment horizontal="center" vertical="center"/>
      <protection locked="0"/>
    </xf>
    <xf numFmtId="164" fontId="38" fillId="24" borderId="34" xfId="60" applyNumberFormat="1" applyFont="1" applyFill="1" applyBorder="1" applyAlignment="1" applyProtection="1">
      <alignment horizontal="center"/>
      <protection/>
    </xf>
    <xf numFmtId="164" fontId="38" fillId="24" borderId="34" xfId="60" applyNumberFormat="1" applyFont="1" applyFill="1" applyBorder="1" applyAlignment="1" applyProtection="1">
      <alignment horizontal="center"/>
      <protection locked="0"/>
    </xf>
    <xf numFmtId="164" fontId="38" fillId="24" borderId="35" xfId="60" applyNumberFormat="1" applyFont="1" applyFill="1" applyBorder="1" applyAlignment="1" applyProtection="1">
      <alignment horizontal="center"/>
      <protection locked="0"/>
    </xf>
    <xf numFmtId="0" fontId="39" fillId="0" borderId="26" xfId="56" applyFont="1" applyFill="1" applyBorder="1" applyAlignment="1">
      <alignment vertical="top" wrapText="1"/>
      <protection/>
    </xf>
    <xf numFmtId="1" fontId="38" fillId="24" borderId="14" xfId="56" applyNumberFormat="1" applyFont="1" applyFill="1" applyBorder="1" applyAlignment="1">
      <alignment horizontal="center"/>
      <protection/>
    </xf>
    <xf numFmtId="164" fontId="38" fillId="24" borderId="14" xfId="56" applyNumberFormat="1" applyFont="1" applyFill="1" applyBorder="1" applyAlignment="1">
      <alignment horizontal="center"/>
      <protection/>
    </xf>
    <xf numFmtId="164" fontId="38" fillId="25" borderId="14" xfId="55" applyNumberFormat="1" applyFont="1" applyFill="1" applyBorder="1" applyAlignment="1">
      <alignment horizontal="center"/>
      <protection/>
    </xf>
    <xf numFmtId="164" fontId="38" fillId="24" borderId="14" xfId="57" applyNumberFormat="1" applyFont="1" applyFill="1" applyBorder="1" applyAlignment="1">
      <alignment horizontal="center"/>
      <protection/>
    </xf>
    <xf numFmtId="164" fontId="38" fillId="24" borderId="14" xfId="60" applyNumberFormat="1" applyFont="1" applyFill="1" applyBorder="1" applyAlignment="1" applyProtection="1">
      <alignment horizontal="center" vertical="center"/>
      <protection locked="0"/>
    </xf>
    <xf numFmtId="164" fontId="38" fillId="25" borderId="14" xfId="60" applyNumberFormat="1" applyFont="1" applyFill="1" applyBorder="1" applyAlignment="1" applyProtection="1">
      <alignment horizontal="center" vertical="center"/>
      <protection locked="0"/>
    </xf>
    <xf numFmtId="164" fontId="38" fillId="24" borderId="14" xfId="60" applyNumberFormat="1" applyFont="1" applyFill="1" applyBorder="1" applyAlignment="1" applyProtection="1">
      <alignment horizontal="center"/>
      <protection/>
    </xf>
    <xf numFmtId="164" fontId="38" fillId="24" borderId="14" xfId="60" applyNumberFormat="1" applyFont="1" applyFill="1" applyBorder="1" applyAlignment="1" applyProtection="1">
      <alignment horizontal="center"/>
      <protection locked="0"/>
    </xf>
    <xf numFmtId="164" fontId="38" fillId="24" borderId="15" xfId="60" applyNumberFormat="1" applyFont="1" applyFill="1" applyBorder="1" applyAlignment="1" applyProtection="1">
      <alignment horizontal="center"/>
      <protection locked="0"/>
    </xf>
    <xf numFmtId="0" fontId="39" fillId="0" borderId="27" xfId="56" applyFont="1" applyFill="1" applyBorder="1" applyAlignment="1">
      <alignment vertical="top" wrapText="1"/>
      <protection/>
    </xf>
    <xf numFmtId="0" fontId="38" fillId="24" borderId="16" xfId="56" applyFont="1" applyFill="1" applyBorder="1" applyAlignment="1">
      <alignment horizontal="center"/>
      <protection/>
    </xf>
    <xf numFmtId="164" fontId="38" fillId="24" borderId="16" xfId="56" applyNumberFormat="1" applyFont="1" applyFill="1" applyBorder="1" applyAlignment="1">
      <alignment horizontal="center"/>
      <protection/>
    </xf>
    <xf numFmtId="164" fontId="38" fillId="25" borderId="16" xfId="55" applyNumberFormat="1" applyFont="1" applyFill="1" applyBorder="1" applyAlignment="1">
      <alignment horizontal="center"/>
      <protection/>
    </xf>
    <xf numFmtId="164" fontId="38" fillId="24" borderId="16" xfId="57" applyNumberFormat="1" applyFont="1" applyFill="1" applyBorder="1" applyAlignment="1">
      <alignment horizontal="center"/>
      <protection/>
    </xf>
    <xf numFmtId="164" fontId="38" fillId="24" borderId="16" xfId="60" applyNumberFormat="1" applyFont="1" applyFill="1" applyBorder="1" applyAlignment="1" applyProtection="1">
      <alignment horizontal="center" vertical="center"/>
      <protection locked="0"/>
    </xf>
    <xf numFmtId="164" fontId="38" fillId="25" borderId="16" xfId="60" applyNumberFormat="1" applyFont="1" applyFill="1" applyBorder="1" applyAlignment="1" applyProtection="1">
      <alignment horizontal="center" vertical="center"/>
      <protection locked="0"/>
    </xf>
    <xf numFmtId="164" fontId="38" fillId="24" borderId="16" xfId="60" applyNumberFormat="1" applyFont="1" applyFill="1" applyBorder="1" applyAlignment="1" applyProtection="1">
      <alignment horizontal="center"/>
      <protection/>
    </xf>
    <xf numFmtId="164" fontId="38" fillId="24" borderId="16" xfId="60" applyNumberFormat="1" applyFont="1" applyFill="1" applyBorder="1" applyAlignment="1" applyProtection="1">
      <alignment horizontal="center"/>
      <protection locked="0"/>
    </xf>
    <xf numFmtId="164" fontId="38" fillId="24" borderId="17" xfId="60" applyNumberFormat="1" applyFont="1" applyFill="1" applyBorder="1" applyAlignment="1" applyProtection="1">
      <alignment horizontal="center"/>
      <protection locked="0"/>
    </xf>
    <xf numFmtId="0" fontId="40" fillId="0" borderId="36" xfId="56" applyFont="1" applyFill="1" applyBorder="1" applyAlignment="1">
      <alignment horizontal="center" vertical="top" wrapText="1"/>
      <protection/>
    </xf>
    <xf numFmtId="1" fontId="37" fillId="0" borderId="37" xfId="56" applyNumberFormat="1" applyFont="1" applyBorder="1" applyAlignment="1">
      <alignment horizontal="center"/>
      <protection/>
    </xf>
    <xf numFmtId="1" fontId="37" fillId="0" borderId="38" xfId="56" applyNumberFormat="1" applyFont="1" applyBorder="1" applyAlignment="1">
      <alignment horizontal="center"/>
      <protection/>
    </xf>
    <xf numFmtId="164" fontId="37" fillId="24" borderId="39" xfId="56" applyNumberFormat="1" applyFont="1" applyFill="1" applyBorder="1" applyAlignment="1">
      <alignment horizontal="center"/>
      <protection/>
    </xf>
    <xf numFmtId="164" fontId="37" fillId="25" borderId="40" xfId="55" applyNumberFormat="1" applyFont="1" applyFill="1" applyBorder="1" applyAlignment="1">
      <alignment horizontal="center"/>
      <protection/>
    </xf>
    <xf numFmtId="164" fontId="37" fillId="0" borderId="41" xfId="56" applyNumberFormat="1" applyFont="1" applyBorder="1" applyAlignment="1">
      <alignment horizontal="center"/>
      <protection/>
    </xf>
    <xf numFmtId="164" fontId="37" fillId="0" borderId="32" xfId="56" applyNumberFormat="1" applyFont="1" applyBorder="1" applyAlignment="1">
      <alignment horizontal="center"/>
      <protection/>
    </xf>
    <xf numFmtId="164" fontId="37" fillId="0" borderId="39" xfId="56" applyNumberFormat="1" applyFont="1" applyBorder="1" applyAlignment="1">
      <alignment horizontal="center"/>
      <protection/>
    </xf>
    <xf numFmtId="164" fontId="37" fillId="24" borderId="39" xfId="60" applyNumberFormat="1" applyFont="1" applyFill="1" applyBorder="1" applyAlignment="1" applyProtection="1">
      <alignment horizontal="center" vertical="center"/>
      <protection locked="0"/>
    </xf>
    <xf numFmtId="164" fontId="37" fillId="0" borderId="38" xfId="56" applyNumberFormat="1" applyFont="1" applyBorder="1" applyAlignment="1">
      <alignment horizontal="center"/>
      <protection/>
    </xf>
    <xf numFmtId="0" fontId="31" fillId="0" borderId="13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5" fillId="0" borderId="11" xfId="0" applyFont="1" applyFill="1" applyBorder="1" applyAlignment="1" applyProtection="1">
      <alignment horizontal="center" vertical="center" wrapText="1"/>
      <protection locked="0"/>
    </xf>
    <xf numFmtId="0" fontId="29" fillId="0" borderId="44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0" fillId="0" borderId="29" xfId="59" applyFont="1" applyBorder="1" applyAlignment="1" applyProtection="1">
      <alignment horizontal="center" vertical="center" wrapText="1"/>
      <protection locked="0"/>
    </xf>
    <xf numFmtId="0" fontId="20" fillId="0" borderId="30" xfId="59" applyFont="1" applyBorder="1" applyAlignment="1" applyProtection="1">
      <alignment horizontal="center" vertical="center" wrapText="1"/>
      <protection locked="0"/>
    </xf>
    <xf numFmtId="0" fontId="20" fillId="0" borderId="52" xfId="59" applyFont="1" applyBorder="1" applyAlignment="1" applyProtection="1">
      <alignment horizontal="center" vertical="center" wrapText="1"/>
      <protection locked="0"/>
    </xf>
    <xf numFmtId="0" fontId="20" fillId="0" borderId="31" xfId="59" applyFont="1" applyBorder="1" applyAlignment="1" applyProtection="1">
      <alignment horizontal="center" vertical="center" wrapText="1"/>
      <protection locked="0"/>
    </xf>
    <xf numFmtId="0" fontId="20" fillId="0" borderId="53" xfId="59" applyFont="1" applyBorder="1" applyAlignment="1" applyProtection="1">
      <alignment horizontal="center" vertical="center" wrapText="1"/>
      <protection locked="0"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0" fontId="20" fillId="0" borderId="54" xfId="59" applyFont="1" applyBorder="1" applyAlignment="1" applyProtection="1">
      <alignment horizontal="center" vertical="center" wrapText="1"/>
      <protection locked="0"/>
    </xf>
    <xf numFmtId="0" fontId="20" fillId="0" borderId="19" xfId="59" applyFont="1" applyBorder="1" applyAlignment="1" applyProtection="1">
      <alignment horizontal="center" vertical="center" wrapText="1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30" fillId="0" borderId="55" xfId="0" applyFont="1" applyBorder="1" applyAlignment="1" applyProtection="1">
      <alignment horizontal="center" vertical="center" wrapText="1"/>
      <protection locked="0"/>
    </xf>
    <xf numFmtId="0" fontId="20" fillId="0" borderId="56" xfId="59" applyFont="1" applyBorder="1" applyAlignment="1" applyProtection="1">
      <alignment horizontal="center" vertical="center" wrapText="1"/>
      <protection locked="0"/>
    </xf>
    <xf numFmtId="0" fontId="20" fillId="0" borderId="26" xfId="59" applyFont="1" applyBorder="1" applyAlignment="1" applyProtection="1">
      <alignment horizontal="center" vertical="center" wrapText="1"/>
      <protection locked="0"/>
    </xf>
    <xf numFmtId="0" fontId="20" fillId="0" borderId="55" xfId="0" applyFont="1" applyBorder="1" applyAlignment="1" applyProtection="1">
      <alignment horizontal="center"/>
      <protection locked="0"/>
    </xf>
    <xf numFmtId="0" fontId="30" fillId="0" borderId="57" xfId="0" applyFont="1" applyBorder="1" applyAlignment="1" applyProtection="1">
      <alignment horizontal="center" vertical="center" wrapText="1"/>
      <protection locked="0"/>
    </xf>
    <xf numFmtId="14" fontId="25" fillId="0" borderId="0" xfId="0" applyNumberFormat="1" applyFont="1" applyBorder="1" applyAlignment="1" applyProtection="1">
      <alignment horizontal="center"/>
      <protection locked="0"/>
    </xf>
    <xf numFmtId="0" fontId="27" fillId="0" borderId="0" xfId="0" applyFont="1" applyAlignment="1">
      <alignment horizontal="center"/>
    </xf>
    <xf numFmtId="0" fontId="20" fillId="0" borderId="29" xfId="59" applyFont="1" applyBorder="1" applyAlignment="1">
      <alignment horizontal="center" vertical="center"/>
      <protection/>
    </xf>
    <xf numFmtId="0" fontId="20" fillId="0" borderId="30" xfId="59" applyFont="1" applyBorder="1" applyAlignment="1">
      <alignment horizontal="center" vertical="center"/>
      <protection/>
    </xf>
    <xf numFmtId="0" fontId="20" fillId="0" borderId="31" xfId="59" applyFont="1" applyBorder="1" applyAlignment="1">
      <alignment horizontal="center" vertical="center"/>
      <protection/>
    </xf>
    <xf numFmtId="0" fontId="20" fillId="0" borderId="0" xfId="59" applyFont="1" applyAlignment="1">
      <alignment horizontal="center" vertical="center" wrapText="1"/>
      <protection/>
    </xf>
    <xf numFmtId="0" fontId="32" fillId="0" borderId="0" xfId="0" applyFont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14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20" fillId="0" borderId="53" xfId="59" applyFont="1" applyBorder="1" applyAlignment="1">
      <alignment horizontal="center" vertical="center" wrapText="1"/>
      <protection/>
    </xf>
    <xf numFmtId="0" fontId="20" fillId="0" borderId="18" xfId="59" applyFont="1" applyBorder="1" applyAlignment="1">
      <alignment horizontal="center" vertical="center" wrapText="1"/>
      <protection/>
    </xf>
    <xf numFmtId="0" fontId="20" fillId="0" borderId="29" xfId="59" applyFont="1" applyBorder="1" applyAlignment="1">
      <alignment horizontal="center" vertical="center" wrapText="1"/>
      <protection/>
    </xf>
    <xf numFmtId="0" fontId="20" fillId="0" borderId="30" xfId="59" applyFont="1" applyBorder="1" applyAlignment="1">
      <alignment horizontal="center" vertical="center" wrapText="1"/>
      <protection/>
    </xf>
    <xf numFmtId="0" fontId="20" fillId="0" borderId="31" xfId="59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26" fillId="0" borderId="53" xfId="0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26" fillId="0" borderId="29" xfId="0" applyFont="1" applyFill="1" applyBorder="1" applyAlignment="1" applyProtection="1">
      <alignment horizontal="center" vertical="center" wrapText="1"/>
      <protection locked="0"/>
    </xf>
    <xf numFmtId="0" fontId="26" fillId="0" borderId="30" xfId="0" applyFont="1" applyFill="1" applyBorder="1" applyAlignment="1" applyProtection="1">
      <alignment horizontal="center" vertical="center" wrapText="1"/>
      <protection locked="0"/>
    </xf>
    <xf numFmtId="0" fontId="26" fillId="0" borderId="31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38" fillId="0" borderId="14" xfId="61" applyFont="1" applyBorder="1" applyAlignment="1" applyProtection="1">
      <alignment horizontal="center"/>
      <protection locked="0"/>
    </xf>
    <xf numFmtId="0" fontId="38" fillId="0" borderId="15" xfId="61" applyFont="1" applyBorder="1" applyAlignment="1" applyProtection="1">
      <alignment horizontal="center"/>
      <protection locked="0"/>
    </xf>
    <xf numFmtId="0" fontId="38" fillId="0" borderId="14" xfId="60" applyFont="1" applyBorder="1" applyAlignment="1" applyProtection="1">
      <alignment horizontal="center"/>
      <protection locked="0"/>
    </xf>
    <xf numFmtId="0" fontId="38" fillId="0" borderId="14" xfId="56" applyFont="1" applyBorder="1" applyAlignment="1">
      <alignment horizontal="center"/>
      <protection/>
    </xf>
    <xf numFmtId="0" fontId="38" fillId="0" borderId="14" xfId="60" applyFont="1" applyBorder="1" applyAlignment="1" applyProtection="1">
      <alignment horizontal="center" vertical="center"/>
      <protection locked="0"/>
    </xf>
    <xf numFmtId="0" fontId="38" fillId="0" borderId="15" xfId="60" applyFont="1" applyBorder="1" applyAlignment="1" applyProtection="1">
      <alignment horizontal="center" vertical="center"/>
      <protection locked="0"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7" fillId="0" borderId="56" xfId="60" applyFont="1" applyFill="1" applyBorder="1" applyAlignment="1" applyProtection="1">
      <alignment horizontal="center" vertical="center" wrapText="1"/>
      <protection locked="0"/>
    </xf>
    <xf numFmtId="0" fontId="37" fillId="0" borderId="26" xfId="60" applyFont="1" applyFill="1" applyBorder="1" applyAlignment="1" applyProtection="1">
      <alignment horizontal="center" vertical="center" wrapText="1"/>
      <protection locked="0"/>
    </xf>
    <xf numFmtId="0" fontId="37" fillId="0" borderId="27" xfId="60" applyFont="1" applyFill="1" applyBorder="1" applyAlignment="1" applyProtection="1">
      <alignment horizontal="center" vertical="center" wrapText="1"/>
      <protection locked="0"/>
    </xf>
    <xf numFmtId="0" fontId="37" fillId="0" borderId="55" xfId="60" applyFont="1" applyBorder="1" applyAlignment="1" applyProtection="1">
      <alignment horizontal="center"/>
      <protection locked="0"/>
    </xf>
    <xf numFmtId="0" fontId="37" fillId="0" borderId="55" xfId="56" applyFont="1" applyBorder="1" applyAlignment="1">
      <alignment horizontal="center" vertical="center"/>
      <protection/>
    </xf>
    <xf numFmtId="0" fontId="37" fillId="0" borderId="14" xfId="56" applyFont="1" applyBorder="1" applyAlignment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/>
      <protection locked="0"/>
    </xf>
    <xf numFmtId="0" fontId="37" fillId="0" borderId="57" xfId="60" applyFont="1" applyBorder="1" applyAlignment="1" applyProtection="1">
      <alignment horizontal="center"/>
      <protection locked="0"/>
    </xf>
    <xf numFmtId="0" fontId="38" fillId="0" borderId="14" xfId="60" applyFont="1" applyBorder="1" applyAlignment="1" applyProtection="1">
      <alignment horizontal="center" vertical="center" wrapText="1"/>
      <protection locked="0"/>
    </xf>
    <xf numFmtId="0" fontId="38" fillId="0" borderId="16" xfId="60" applyFont="1" applyBorder="1" applyAlignment="1" applyProtection="1">
      <alignment horizontal="center" vertic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B23" sqref="B23:D23"/>
    </sheetView>
  </sheetViews>
  <sheetFormatPr defaultColWidth="9.00390625" defaultRowHeight="12.75"/>
  <cols>
    <col min="1" max="1" width="32.625" style="0" customWidth="1"/>
    <col min="4" max="4" width="43.875" style="0" customWidth="1"/>
  </cols>
  <sheetData>
    <row r="1" spans="1:4" ht="18.75">
      <c r="A1" s="271" t="s">
        <v>157</v>
      </c>
      <c r="B1" s="271"/>
      <c r="C1" s="271"/>
      <c r="D1" s="271"/>
    </row>
    <row r="3" spans="1:4" ht="12.75">
      <c r="A3" s="272" t="s">
        <v>17</v>
      </c>
      <c r="B3" s="273" t="s">
        <v>99</v>
      </c>
      <c r="C3" s="274"/>
      <c r="D3" s="275"/>
    </row>
    <row r="4" spans="1:4" ht="12.75">
      <c r="A4" s="272"/>
      <c r="B4" s="276"/>
      <c r="C4" s="277"/>
      <c r="D4" s="278"/>
    </row>
    <row r="5" spans="1:4" ht="12.75">
      <c r="A5" s="272"/>
      <c r="B5" s="279"/>
      <c r="C5" s="280"/>
      <c r="D5" s="281"/>
    </row>
    <row r="6" spans="1:4" ht="18.75">
      <c r="A6" s="159" t="s">
        <v>0</v>
      </c>
      <c r="B6" s="268"/>
      <c r="C6" s="269"/>
      <c r="D6" s="270"/>
    </row>
    <row r="7" spans="1:4" ht="18.75">
      <c r="A7" s="159" t="s">
        <v>18</v>
      </c>
      <c r="B7" s="268" t="s">
        <v>152</v>
      </c>
      <c r="C7" s="269"/>
      <c r="D7" s="270"/>
    </row>
    <row r="8" spans="1:4" ht="23.25" customHeight="1">
      <c r="A8" s="159" t="s">
        <v>19</v>
      </c>
      <c r="B8" s="268" t="s">
        <v>152</v>
      </c>
      <c r="C8" s="269"/>
      <c r="D8" s="270"/>
    </row>
    <row r="9" spans="1:4" ht="18.75" customHeight="1">
      <c r="A9" s="159" t="s">
        <v>1</v>
      </c>
      <c r="B9" s="268" t="s">
        <v>155</v>
      </c>
      <c r="C9" s="269"/>
      <c r="D9" s="270"/>
    </row>
    <row r="10" spans="1:4" ht="18.75" customHeight="1">
      <c r="A10" s="159" t="s">
        <v>2</v>
      </c>
      <c r="B10" s="268" t="s">
        <v>151</v>
      </c>
      <c r="C10" s="269"/>
      <c r="D10" s="270"/>
    </row>
    <row r="11" spans="1:4" ht="18.75" customHeight="1">
      <c r="A11" s="159" t="s">
        <v>16</v>
      </c>
      <c r="B11" s="268" t="s">
        <v>152</v>
      </c>
      <c r="C11" s="269"/>
      <c r="D11" s="270"/>
    </row>
    <row r="12" spans="1:4" ht="18.75">
      <c r="A12" s="159" t="s">
        <v>3</v>
      </c>
      <c r="B12" s="268"/>
      <c r="C12" s="269"/>
      <c r="D12" s="270"/>
    </row>
    <row r="13" spans="1:4" ht="18.75">
      <c r="A13" s="159" t="s">
        <v>4</v>
      </c>
      <c r="B13" s="268" t="s">
        <v>152</v>
      </c>
      <c r="C13" s="269"/>
      <c r="D13" s="270"/>
    </row>
    <row r="14" spans="1:4" ht="23.25" customHeight="1">
      <c r="A14" s="159" t="s">
        <v>5</v>
      </c>
      <c r="B14" s="268" t="s">
        <v>153</v>
      </c>
      <c r="C14" s="269"/>
      <c r="D14" s="270"/>
    </row>
    <row r="15" spans="1:4" ht="18.75">
      <c r="A15" s="159" t="s">
        <v>6</v>
      </c>
      <c r="B15" s="268"/>
      <c r="C15" s="269"/>
      <c r="D15" s="270"/>
    </row>
    <row r="16" spans="1:4" ht="18.75">
      <c r="A16" s="159" t="s">
        <v>7</v>
      </c>
      <c r="B16" s="268"/>
      <c r="C16" s="269"/>
      <c r="D16" s="270"/>
    </row>
    <row r="17" spans="1:4" ht="18.75">
      <c r="A17" s="159" t="s">
        <v>8</v>
      </c>
      <c r="B17" s="268" t="s">
        <v>156</v>
      </c>
      <c r="C17" s="269"/>
      <c r="D17" s="270"/>
    </row>
    <row r="18" spans="1:4" ht="18.75">
      <c r="A18" s="159" t="s">
        <v>20</v>
      </c>
      <c r="B18" s="268" t="s">
        <v>150</v>
      </c>
      <c r="C18" s="269"/>
      <c r="D18" s="270"/>
    </row>
    <row r="19" spans="1:4" ht="18.75">
      <c r="A19" s="159" t="s">
        <v>9</v>
      </c>
      <c r="B19" s="268"/>
      <c r="C19" s="269"/>
      <c r="D19" s="270"/>
    </row>
    <row r="20" spans="1:4" ht="18.75" customHeight="1">
      <c r="A20" s="159" t="s">
        <v>10</v>
      </c>
      <c r="B20" s="268" t="s">
        <v>154</v>
      </c>
      <c r="C20" s="269"/>
      <c r="D20" s="270"/>
    </row>
    <row r="21" spans="1:4" ht="18.75">
      <c r="A21" s="159" t="s">
        <v>21</v>
      </c>
      <c r="B21" s="268"/>
      <c r="C21" s="269"/>
      <c r="D21" s="270"/>
    </row>
    <row r="22" spans="1:4" ht="18.75">
      <c r="A22" s="159" t="s">
        <v>22</v>
      </c>
      <c r="B22" s="268" t="s">
        <v>152</v>
      </c>
      <c r="C22" s="269"/>
      <c r="D22" s="270"/>
    </row>
    <row r="23" spans="1:4" ht="18.75">
      <c r="A23" s="159" t="s">
        <v>11</v>
      </c>
      <c r="B23" s="268" t="s">
        <v>152</v>
      </c>
      <c r="C23" s="269"/>
      <c r="D23" s="270"/>
    </row>
    <row r="24" spans="1:4" ht="18.75">
      <c r="A24" s="159" t="s">
        <v>12</v>
      </c>
      <c r="B24" s="268"/>
      <c r="C24" s="269"/>
      <c r="D24" s="270"/>
    </row>
    <row r="25" spans="1:4" ht="18.75" customHeight="1">
      <c r="A25" s="159" t="s">
        <v>23</v>
      </c>
      <c r="B25" s="268" t="s">
        <v>150</v>
      </c>
      <c r="C25" s="269"/>
      <c r="D25" s="270"/>
    </row>
    <row r="26" spans="1:4" ht="28.5" customHeight="1">
      <c r="A26" s="159" t="s">
        <v>13</v>
      </c>
      <c r="B26" s="268"/>
      <c r="C26" s="269"/>
      <c r="D26" s="270"/>
    </row>
    <row r="27" spans="1:4" ht="18.75">
      <c r="A27" s="160"/>
      <c r="B27" s="268"/>
      <c r="C27" s="269"/>
      <c r="D27" s="270"/>
    </row>
  </sheetData>
  <mergeCells count="25">
    <mergeCell ref="A1:D1"/>
    <mergeCell ref="A3:A5"/>
    <mergeCell ref="B3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7:D27"/>
    <mergeCell ref="B23:D23"/>
    <mergeCell ref="B24:D24"/>
    <mergeCell ref="B25:D25"/>
    <mergeCell ref="B26:D26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30"/>
  <sheetViews>
    <sheetView tabSelected="1" view="pageBreakPreview" zoomScaleSheetLayoutView="100" zoomScalePageLayoutView="0" workbookViewId="0" topLeftCell="A1">
      <selection activeCell="D29" sqref="D29"/>
    </sheetView>
  </sheetViews>
  <sheetFormatPr defaultColWidth="9.00390625" defaultRowHeight="12.75"/>
  <cols>
    <col min="1" max="1" width="30.125" style="0" customWidth="1"/>
    <col min="2" max="2" width="10.00390625" style="0" customWidth="1"/>
    <col min="3" max="3" width="10.375" style="0" customWidth="1"/>
    <col min="4" max="4" width="9.75390625" style="0" customWidth="1"/>
    <col min="5" max="5" width="9.875" style="0" customWidth="1"/>
    <col min="6" max="6" width="10.00390625" style="0" customWidth="1"/>
    <col min="7" max="9" width="9.875" style="0" customWidth="1"/>
    <col min="10" max="10" width="9.625" style="0" customWidth="1"/>
    <col min="11" max="11" width="9.875" style="0" customWidth="1"/>
    <col min="12" max="12" width="10.125" style="0" customWidth="1"/>
    <col min="13" max="13" width="10.875" style="0" customWidth="1"/>
    <col min="14" max="14" width="11.125" style="0" customWidth="1"/>
    <col min="15" max="15" width="10.125" style="0" customWidth="1"/>
    <col min="16" max="17" width="11.00390625" style="0" customWidth="1"/>
    <col min="18" max="18" width="9.875" style="0" hidden="1" customWidth="1"/>
    <col min="19" max="19" width="6.875" style="0" hidden="1" customWidth="1"/>
    <col min="20" max="20" width="3.875" style="0" hidden="1" customWidth="1"/>
    <col min="21" max="22" width="6.875" style="0" hidden="1" customWidth="1"/>
    <col min="23" max="23" width="12.25390625" style="0" customWidth="1"/>
    <col min="24" max="24" width="8.875" style="0" hidden="1" customWidth="1"/>
    <col min="25" max="25" width="10.125" style="0" customWidth="1"/>
    <col min="26" max="26" width="9.875" style="0" customWidth="1"/>
    <col min="27" max="27" width="11.125" style="0" customWidth="1"/>
    <col min="28" max="28" width="11.375" style="0" customWidth="1"/>
    <col min="29" max="30" width="10.375" style="0" hidden="1" customWidth="1"/>
    <col min="31" max="31" width="9.625" style="0" hidden="1" customWidth="1"/>
    <col min="32" max="32" width="9.75390625" style="0" hidden="1" customWidth="1"/>
    <col min="33" max="33" width="0.12890625" style="0" hidden="1" customWidth="1"/>
    <col min="34" max="34" width="11.375" style="0" customWidth="1"/>
    <col min="35" max="35" width="11.00390625" style="0" customWidth="1"/>
    <col min="36" max="36" width="10.875" style="0" customWidth="1"/>
    <col min="37" max="37" width="11.125" style="0" customWidth="1"/>
    <col min="38" max="38" width="10.625" style="0" customWidth="1"/>
    <col min="39" max="39" width="9.875" style="0" hidden="1" customWidth="1"/>
    <col min="40" max="40" width="6.875" style="0" hidden="1" customWidth="1"/>
    <col min="41" max="41" width="3.875" style="0" hidden="1" customWidth="1"/>
    <col min="42" max="42" width="6.875" style="0" hidden="1" customWidth="1"/>
    <col min="43" max="43" width="7.875" style="0" hidden="1" customWidth="1"/>
    <col min="44" max="44" width="9.875" style="0" hidden="1" customWidth="1"/>
    <col min="45" max="45" width="6.875" style="0" hidden="1" customWidth="1"/>
    <col min="46" max="46" width="3.875" style="0" hidden="1" customWidth="1"/>
    <col min="47" max="48" width="6.875" style="0" hidden="1" customWidth="1"/>
    <col min="49" max="49" width="9.875" style="0" hidden="1" customWidth="1"/>
    <col min="50" max="50" width="6.875" style="0" hidden="1" customWidth="1"/>
    <col min="51" max="51" width="3.875" style="0" hidden="1" customWidth="1"/>
    <col min="52" max="53" width="6.875" style="0" hidden="1" customWidth="1"/>
    <col min="54" max="54" width="0.12890625" style="0" hidden="1" customWidth="1"/>
    <col min="55" max="55" width="6.875" style="0" hidden="1" customWidth="1"/>
    <col min="56" max="56" width="3.875" style="0" hidden="1" customWidth="1"/>
    <col min="57" max="58" width="6.875" style="0" hidden="1" customWidth="1"/>
    <col min="59" max="59" width="9.875" style="0" hidden="1" customWidth="1"/>
    <col min="60" max="60" width="6.875" style="0" hidden="1" customWidth="1"/>
    <col min="61" max="61" width="3.875" style="0" hidden="1" customWidth="1"/>
    <col min="62" max="62" width="6.875" style="0" hidden="1" customWidth="1"/>
    <col min="63" max="63" width="7.875" style="0" hidden="1" customWidth="1"/>
    <col min="64" max="64" width="9.875" style="0" hidden="1" customWidth="1"/>
    <col min="65" max="65" width="6.875" style="0" hidden="1" customWidth="1"/>
    <col min="66" max="66" width="3.875" style="0" hidden="1" customWidth="1"/>
    <col min="67" max="68" width="6.875" style="0" hidden="1" customWidth="1"/>
    <col min="69" max="69" width="11.375" style="0" customWidth="1"/>
    <col min="70" max="70" width="10.25390625" style="0" customWidth="1"/>
    <col min="71" max="71" width="9.375" style="0" customWidth="1"/>
    <col min="72" max="72" width="11.375" style="0" customWidth="1"/>
    <col min="73" max="73" width="11.75390625" style="0" customWidth="1"/>
  </cols>
  <sheetData>
    <row r="1" spans="1:73" ht="15.75">
      <c r="A1" s="4"/>
      <c r="B1" s="5"/>
      <c r="C1" s="293" t="s">
        <v>159</v>
      </c>
      <c r="D1" s="294"/>
      <c r="E1" s="294"/>
      <c r="F1" s="294"/>
      <c r="G1" s="294"/>
      <c r="H1" s="294"/>
      <c r="I1" s="294"/>
      <c r="J1" s="294"/>
      <c r="K1" s="294"/>
      <c r="L1" s="294"/>
      <c r="M1" s="5"/>
      <c r="N1" s="5"/>
      <c r="O1" s="5"/>
      <c r="P1" s="290"/>
      <c r="Q1" s="291"/>
      <c r="R1" s="5"/>
      <c r="S1" s="5"/>
      <c r="T1" s="5"/>
      <c r="U1" s="5"/>
      <c r="V1" s="5"/>
      <c r="W1" s="4"/>
      <c r="X1" s="4"/>
      <c r="Y1" s="4"/>
      <c r="Z1" s="4"/>
      <c r="AA1" s="290"/>
      <c r="AB1" s="292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291"/>
      <c r="BR1" s="291"/>
      <c r="BS1" s="291"/>
      <c r="BT1" s="291"/>
      <c r="BU1" s="291"/>
    </row>
    <row r="2" spans="1:73" ht="16.5">
      <c r="A2" s="5"/>
      <c r="B2" s="5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5"/>
      <c r="N2" s="5"/>
      <c r="O2" s="2"/>
      <c r="P2" s="5"/>
      <c r="Q2" s="5"/>
      <c r="R2" s="5"/>
      <c r="S2" s="5"/>
      <c r="T2" s="5"/>
      <c r="U2" s="5"/>
      <c r="V2" s="5"/>
      <c r="W2" s="4"/>
      <c r="X2" s="4"/>
      <c r="Y2" s="4"/>
      <c r="Z2" s="4"/>
      <c r="AA2" s="6"/>
      <c r="AB2" s="7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7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" customHeight="1">
      <c r="A4" s="286" t="s">
        <v>17</v>
      </c>
      <c r="B4" s="288" t="s">
        <v>31</v>
      </c>
      <c r="C4" s="282" t="s">
        <v>32</v>
      </c>
      <c r="D4" s="283"/>
      <c r="E4" s="283"/>
      <c r="F4" s="283"/>
      <c r="G4" s="285"/>
      <c r="H4" s="282" t="s">
        <v>25</v>
      </c>
      <c r="I4" s="283"/>
      <c r="J4" s="283"/>
      <c r="K4" s="283"/>
      <c r="L4" s="285"/>
      <c r="M4" s="282" t="s">
        <v>26</v>
      </c>
      <c r="N4" s="283"/>
      <c r="O4" s="283"/>
      <c r="P4" s="283"/>
      <c r="Q4" s="285"/>
      <c r="R4" s="282" t="s">
        <v>42</v>
      </c>
      <c r="S4" s="295"/>
      <c r="T4" s="295"/>
      <c r="U4" s="295"/>
      <c r="V4" s="296"/>
      <c r="W4" s="282" t="s">
        <v>33</v>
      </c>
      <c r="X4" s="283"/>
      <c r="Y4" s="283"/>
      <c r="Z4" s="283"/>
      <c r="AA4" s="283"/>
      <c r="AB4" s="285"/>
      <c r="AC4" s="282" t="s">
        <v>34</v>
      </c>
      <c r="AD4" s="283"/>
      <c r="AE4" s="283"/>
      <c r="AF4" s="283"/>
      <c r="AG4" s="285"/>
      <c r="AH4" s="282" t="s">
        <v>35</v>
      </c>
      <c r="AI4" s="283"/>
      <c r="AJ4" s="283"/>
      <c r="AK4" s="283"/>
      <c r="AL4" s="284"/>
      <c r="AM4" s="282" t="s">
        <v>36</v>
      </c>
      <c r="AN4" s="283"/>
      <c r="AO4" s="283"/>
      <c r="AP4" s="283"/>
      <c r="AQ4" s="285"/>
      <c r="AR4" s="282" t="s">
        <v>37</v>
      </c>
      <c r="AS4" s="283"/>
      <c r="AT4" s="283"/>
      <c r="AU4" s="283"/>
      <c r="AV4" s="284"/>
      <c r="AW4" s="282" t="s">
        <v>38</v>
      </c>
      <c r="AX4" s="283"/>
      <c r="AY4" s="283"/>
      <c r="AZ4" s="283"/>
      <c r="BA4" s="285"/>
      <c r="BB4" s="282" t="s">
        <v>39</v>
      </c>
      <c r="BC4" s="283"/>
      <c r="BD4" s="283"/>
      <c r="BE4" s="283"/>
      <c r="BF4" s="285"/>
      <c r="BG4" s="282" t="s">
        <v>40</v>
      </c>
      <c r="BH4" s="283"/>
      <c r="BI4" s="283"/>
      <c r="BJ4" s="283"/>
      <c r="BK4" s="285"/>
      <c r="BL4" s="282" t="s">
        <v>41</v>
      </c>
      <c r="BM4" s="283"/>
      <c r="BN4" s="283"/>
      <c r="BO4" s="283"/>
      <c r="BP4" s="285"/>
      <c r="BQ4" s="168" t="s">
        <v>27</v>
      </c>
      <c r="BR4" s="169"/>
      <c r="BS4" s="169"/>
      <c r="BT4" s="169"/>
      <c r="BU4" s="170"/>
    </row>
    <row r="5" spans="1:73" ht="15.75">
      <c r="A5" s="287"/>
      <c r="B5" s="289"/>
      <c r="C5" s="8"/>
      <c r="D5" s="9"/>
      <c r="E5" s="9"/>
      <c r="F5" s="9"/>
      <c r="G5" s="10"/>
      <c r="H5" s="8"/>
      <c r="I5" s="9"/>
      <c r="J5" s="9"/>
      <c r="K5" s="9"/>
      <c r="L5" s="10"/>
      <c r="M5" s="8"/>
      <c r="N5" s="9"/>
      <c r="O5" s="9"/>
      <c r="P5" s="9"/>
      <c r="Q5" s="10"/>
      <c r="R5" s="8"/>
      <c r="S5" s="9"/>
      <c r="T5" s="9"/>
      <c r="U5" s="9"/>
      <c r="V5" s="10"/>
      <c r="W5" s="8"/>
      <c r="X5" s="9"/>
      <c r="Y5" s="9"/>
      <c r="Z5" s="9"/>
      <c r="AA5" s="9"/>
      <c r="AB5" s="10"/>
      <c r="AC5" s="8"/>
      <c r="AD5" s="9"/>
      <c r="AE5" s="9"/>
      <c r="AF5" s="9"/>
      <c r="AG5" s="10"/>
      <c r="AH5" s="8"/>
      <c r="AI5" s="9"/>
      <c r="AJ5" s="9"/>
      <c r="AK5" s="9"/>
      <c r="AL5" s="15"/>
      <c r="AM5" s="8"/>
      <c r="AN5" s="9"/>
      <c r="AO5" s="9"/>
      <c r="AP5" s="9"/>
      <c r="AQ5" s="10"/>
      <c r="AR5" s="8"/>
      <c r="AS5" s="9"/>
      <c r="AT5" s="9"/>
      <c r="AU5" s="9"/>
      <c r="AV5" s="15"/>
      <c r="AW5" s="8"/>
      <c r="AX5" s="9"/>
      <c r="AY5" s="9"/>
      <c r="AZ5" s="9"/>
      <c r="BA5" s="10"/>
      <c r="BB5" s="8"/>
      <c r="BC5" s="9"/>
      <c r="BD5" s="9"/>
      <c r="BE5" s="9"/>
      <c r="BF5" s="10"/>
      <c r="BG5" s="8"/>
      <c r="BH5" s="9"/>
      <c r="BI5" s="9"/>
      <c r="BJ5" s="9"/>
      <c r="BK5" s="10"/>
      <c r="BL5" s="8"/>
      <c r="BM5" s="9"/>
      <c r="BN5" s="9"/>
      <c r="BO5" s="9"/>
      <c r="BP5" s="10"/>
      <c r="BQ5" s="18"/>
      <c r="BR5" s="11"/>
      <c r="BS5" s="11"/>
      <c r="BT5" s="11"/>
      <c r="BU5" s="12"/>
    </row>
    <row r="6" spans="1:73" ht="82.5" customHeight="1">
      <c r="A6" s="287"/>
      <c r="B6" s="289"/>
      <c r="C6" s="17" t="s">
        <v>43</v>
      </c>
      <c r="D6" s="13" t="s">
        <v>28</v>
      </c>
      <c r="E6" s="13" t="s">
        <v>14</v>
      </c>
      <c r="F6" s="13" t="s">
        <v>29</v>
      </c>
      <c r="G6" s="14" t="s">
        <v>30</v>
      </c>
      <c r="H6" s="17" t="s">
        <v>44</v>
      </c>
      <c r="I6" s="13" t="s">
        <v>28</v>
      </c>
      <c r="J6" s="13" t="s">
        <v>14</v>
      </c>
      <c r="K6" s="13" t="s">
        <v>29</v>
      </c>
      <c r="L6" s="14" t="s">
        <v>30</v>
      </c>
      <c r="M6" s="17" t="s">
        <v>45</v>
      </c>
      <c r="N6" s="13" t="s">
        <v>28</v>
      </c>
      <c r="O6" s="13" t="s">
        <v>14</v>
      </c>
      <c r="P6" s="13" t="s">
        <v>29</v>
      </c>
      <c r="Q6" s="14" t="s">
        <v>30</v>
      </c>
      <c r="R6" s="17" t="s">
        <v>44</v>
      </c>
      <c r="S6" s="13" t="s">
        <v>28</v>
      </c>
      <c r="T6" s="13" t="s">
        <v>14</v>
      </c>
      <c r="U6" s="13" t="s">
        <v>29</v>
      </c>
      <c r="V6" s="14" t="s">
        <v>30</v>
      </c>
      <c r="W6" s="17" t="s">
        <v>46</v>
      </c>
      <c r="X6" s="13" t="s">
        <v>47</v>
      </c>
      <c r="Y6" s="13" t="s">
        <v>28</v>
      </c>
      <c r="Z6" s="13" t="s">
        <v>14</v>
      </c>
      <c r="AA6" s="13" t="s">
        <v>29</v>
      </c>
      <c r="AB6" s="14" t="s">
        <v>30</v>
      </c>
      <c r="AC6" s="17" t="s">
        <v>48</v>
      </c>
      <c r="AD6" s="13" t="s">
        <v>28</v>
      </c>
      <c r="AE6" s="13" t="s">
        <v>14</v>
      </c>
      <c r="AF6" s="13" t="s">
        <v>29</v>
      </c>
      <c r="AG6" s="14" t="s">
        <v>30</v>
      </c>
      <c r="AH6" s="17" t="s">
        <v>49</v>
      </c>
      <c r="AI6" s="13" t="s">
        <v>28</v>
      </c>
      <c r="AJ6" s="13" t="s">
        <v>14</v>
      </c>
      <c r="AK6" s="13" t="s">
        <v>29</v>
      </c>
      <c r="AL6" s="16" t="s">
        <v>30</v>
      </c>
      <c r="AM6" s="17" t="s">
        <v>50</v>
      </c>
      <c r="AN6" s="13" t="s">
        <v>28</v>
      </c>
      <c r="AO6" s="13" t="s">
        <v>14</v>
      </c>
      <c r="AP6" s="13" t="s">
        <v>29</v>
      </c>
      <c r="AQ6" s="14" t="s">
        <v>30</v>
      </c>
      <c r="AR6" s="17" t="s">
        <v>50</v>
      </c>
      <c r="AS6" s="13" t="s">
        <v>28</v>
      </c>
      <c r="AT6" s="13" t="s">
        <v>14</v>
      </c>
      <c r="AU6" s="13" t="s">
        <v>29</v>
      </c>
      <c r="AV6" s="16" t="s">
        <v>30</v>
      </c>
      <c r="AW6" s="17" t="s">
        <v>50</v>
      </c>
      <c r="AX6" s="13" t="s">
        <v>28</v>
      </c>
      <c r="AY6" s="13" t="s">
        <v>14</v>
      </c>
      <c r="AZ6" s="13" t="s">
        <v>29</v>
      </c>
      <c r="BA6" s="14" t="s">
        <v>30</v>
      </c>
      <c r="BB6" s="17" t="s">
        <v>49</v>
      </c>
      <c r="BC6" s="13" t="s">
        <v>28</v>
      </c>
      <c r="BD6" s="13" t="s">
        <v>14</v>
      </c>
      <c r="BE6" s="13" t="s">
        <v>29</v>
      </c>
      <c r="BF6" s="14" t="s">
        <v>30</v>
      </c>
      <c r="BG6" s="17" t="s">
        <v>51</v>
      </c>
      <c r="BH6" s="13" t="s">
        <v>28</v>
      </c>
      <c r="BI6" s="13" t="s">
        <v>14</v>
      </c>
      <c r="BJ6" s="13" t="s">
        <v>29</v>
      </c>
      <c r="BK6" s="14" t="s">
        <v>30</v>
      </c>
      <c r="BL6" s="17" t="s">
        <v>51</v>
      </c>
      <c r="BM6" s="13" t="s">
        <v>28</v>
      </c>
      <c r="BN6" s="13" t="s">
        <v>14</v>
      </c>
      <c r="BO6" s="13" t="s">
        <v>29</v>
      </c>
      <c r="BP6" s="14" t="s">
        <v>30</v>
      </c>
      <c r="BQ6" s="17" t="s">
        <v>52</v>
      </c>
      <c r="BR6" s="13" t="s">
        <v>28</v>
      </c>
      <c r="BS6" s="13" t="s">
        <v>14</v>
      </c>
      <c r="BT6" s="13" t="s">
        <v>29</v>
      </c>
      <c r="BU6" s="14" t="s">
        <v>30</v>
      </c>
    </row>
    <row r="7" spans="1:73" ht="17.25" customHeight="1">
      <c r="A7" s="26" t="s">
        <v>0</v>
      </c>
      <c r="B7" s="27"/>
      <c r="C7" s="28"/>
      <c r="D7" s="29"/>
      <c r="E7" s="29"/>
      <c r="F7" s="29"/>
      <c r="G7" s="30"/>
      <c r="H7" s="28"/>
      <c r="I7" s="29"/>
      <c r="J7" s="31"/>
      <c r="K7" s="29"/>
      <c r="L7" s="30"/>
      <c r="M7" s="32"/>
      <c r="N7" s="33"/>
      <c r="O7" s="34"/>
      <c r="P7" s="33"/>
      <c r="Q7" s="30"/>
      <c r="R7" s="35"/>
      <c r="S7" s="36"/>
      <c r="T7" s="37"/>
      <c r="U7" s="37"/>
      <c r="V7" s="38"/>
      <c r="W7" s="28"/>
      <c r="X7" s="29"/>
      <c r="Y7" s="29"/>
      <c r="Z7" s="29"/>
      <c r="AA7" s="29"/>
      <c r="AB7" s="30"/>
      <c r="AC7" s="39"/>
      <c r="AD7" s="29"/>
      <c r="AE7" s="29"/>
      <c r="AF7" s="29"/>
      <c r="AG7" s="30"/>
      <c r="AH7" s="39"/>
      <c r="AI7" s="29"/>
      <c r="AJ7" s="29"/>
      <c r="AK7" s="29"/>
      <c r="AL7" s="40"/>
      <c r="AM7" s="39"/>
      <c r="AN7" s="29"/>
      <c r="AO7" s="29"/>
      <c r="AP7" s="29"/>
      <c r="AQ7" s="30"/>
      <c r="AR7" s="39"/>
      <c r="AS7" s="29"/>
      <c r="AT7" s="29"/>
      <c r="AU7" s="29"/>
      <c r="AV7" s="40"/>
      <c r="AW7" s="28"/>
      <c r="AX7" s="29"/>
      <c r="AY7" s="29"/>
      <c r="AZ7" s="29"/>
      <c r="BA7" s="30"/>
      <c r="BB7" s="28"/>
      <c r="BC7" s="29"/>
      <c r="BD7" s="29"/>
      <c r="BE7" s="29"/>
      <c r="BF7" s="30"/>
      <c r="BG7" s="28"/>
      <c r="BH7" s="29"/>
      <c r="BI7" s="29"/>
      <c r="BJ7" s="29"/>
      <c r="BK7" s="30"/>
      <c r="BL7" s="28"/>
      <c r="BM7" s="29"/>
      <c r="BN7" s="29"/>
      <c r="BO7" s="29"/>
      <c r="BP7" s="30"/>
      <c r="BQ7" s="41"/>
      <c r="BR7" s="42"/>
      <c r="BS7" s="31"/>
      <c r="BT7" s="42"/>
      <c r="BU7" s="43"/>
    </row>
    <row r="8" spans="1:73" ht="15.75" customHeight="1">
      <c r="A8" s="26" t="s">
        <v>18</v>
      </c>
      <c r="B8" s="27">
        <v>130</v>
      </c>
      <c r="C8" s="44">
        <f>SUM(H8+M8+R8+W8+AC8+AH8+AM8+AR8+AW8+BB8+BG8+BL8)</f>
        <v>7226</v>
      </c>
      <c r="D8" s="45">
        <f aca="true" t="shared" si="0" ref="D8:D15">I8+N8+S8+Y8+AD8+AI8+AN8+AS8+AX8+BC8+BH8+BM8</f>
        <v>785</v>
      </c>
      <c r="E8" s="46">
        <f aca="true" t="shared" si="1" ref="E8:E15">D8/C8*100</f>
        <v>10.86354829781345</v>
      </c>
      <c r="F8" s="45">
        <f aca="true" t="shared" si="2" ref="F8:F15">K8+P8+U8+AA8+AF8+AK8+AP8+AU8+AZ8+BE8+BJ8+BO8</f>
        <v>1451</v>
      </c>
      <c r="G8" s="47">
        <f aca="true" t="shared" si="3" ref="G8:G15">F8/D8*10</f>
        <v>18.484076433121018</v>
      </c>
      <c r="H8" s="48">
        <v>3610</v>
      </c>
      <c r="I8" s="49">
        <v>785</v>
      </c>
      <c r="J8" s="31">
        <f aca="true" t="shared" si="4" ref="J8:J15">I8/H8*100</f>
        <v>21.74515235457064</v>
      </c>
      <c r="K8" s="49">
        <v>1451</v>
      </c>
      <c r="L8" s="50">
        <f aca="true" t="shared" si="5" ref="L8:L15">K8/I8*10</f>
        <v>18.484076433121018</v>
      </c>
      <c r="M8" s="51">
        <v>546</v>
      </c>
      <c r="N8" s="33"/>
      <c r="O8" s="31"/>
      <c r="P8" s="33"/>
      <c r="Q8" s="47"/>
      <c r="R8" s="52"/>
      <c r="S8" s="53"/>
      <c r="T8" s="54"/>
      <c r="U8" s="54"/>
      <c r="V8" s="55"/>
      <c r="W8" s="39">
        <v>10</v>
      </c>
      <c r="X8" s="56"/>
      <c r="Y8" s="56"/>
      <c r="Z8" s="56"/>
      <c r="AA8" s="49"/>
      <c r="AB8" s="47"/>
      <c r="AC8" s="39">
        <v>85</v>
      </c>
      <c r="AD8" s="57"/>
      <c r="AE8" s="57"/>
      <c r="AF8" s="57"/>
      <c r="AG8" s="58"/>
      <c r="AH8" s="39">
        <v>980</v>
      </c>
      <c r="AI8" s="59"/>
      <c r="AJ8" s="59"/>
      <c r="AK8" s="59"/>
      <c r="AL8" s="60"/>
      <c r="AM8" s="39">
        <v>1715</v>
      </c>
      <c r="AN8" s="61"/>
      <c r="AO8" s="61"/>
      <c r="AP8" s="61"/>
      <c r="AQ8" s="58"/>
      <c r="AR8" s="39">
        <v>0</v>
      </c>
      <c r="AS8" s="57"/>
      <c r="AT8" s="57"/>
      <c r="AU8" s="57"/>
      <c r="AV8" s="62"/>
      <c r="AW8" s="63">
        <v>0</v>
      </c>
      <c r="AX8" s="57"/>
      <c r="AY8" s="57"/>
      <c r="AZ8" s="57"/>
      <c r="BA8" s="58"/>
      <c r="BB8" s="39">
        <v>210</v>
      </c>
      <c r="BC8" s="64"/>
      <c r="BD8" s="64"/>
      <c r="BE8" s="64"/>
      <c r="BF8" s="50"/>
      <c r="BG8" s="63">
        <v>70</v>
      </c>
      <c r="BH8" s="65"/>
      <c r="BI8" s="65"/>
      <c r="BJ8" s="65"/>
      <c r="BK8" s="58"/>
      <c r="BL8" s="63">
        <v>0</v>
      </c>
      <c r="BM8" s="57"/>
      <c r="BN8" s="57"/>
      <c r="BO8" s="57"/>
      <c r="BP8" s="58"/>
      <c r="BQ8" s="66"/>
      <c r="BR8" s="67"/>
      <c r="BS8" s="31"/>
      <c r="BT8" s="67"/>
      <c r="BU8" s="47"/>
    </row>
    <row r="9" spans="1:73" ht="15.75" customHeight="1">
      <c r="A9" s="68" t="s">
        <v>19</v>
      </c>
      <c r="B9" s="27"/>
      <c r="C9" s="44">
        <f>SUM(H9+M9+R9+W9+AC9+AH9+AM9+AR9+AW9+BB9+BG9+BL9)</f>
        <v>18886</v>
      </c>
      <c r="D9" s="45">
        <f t="shared" si="0"/>
        <v>3093</v>
      </c>
      <c r="E9" s="46">
        <f t="shared" si="1"/>
        <v>16.37721063221434</v>
      </c>
      <c r="F9" s="45">
        <f t="shared" si="2"/>
        <v>6736</v>
      </c>
      <c r="G9" s="47">
        <f t="shared" si="3"/>
        <v>21.77820885871322</v>
      </c>
      <c r="H9" s="48">
        <v>7780</v>
      </c>
      <c r="I9" s="49">
        <v>2734</v>
      </c>
      <c r="J9" s="31">
        <f t="shared" si="4"/>
        <v>35.1413881748072</v>
      </c>
      <c r="K9" s="49">
        <v>6019</v>
      </c>
      <c r="L9" s="50">
        <f t="shared" si="5"/>
        <v>22.01536210680322</v>
      </c>
      <c r="M9" s="51">
        <v>1543</v>
      </c>
      <c r="N9" s="33">
        <v>359</v>
      </c>
      <c r="O9" s="31">
        <f>N9/M9*100</f>
        <v>23.266364225534673</v>
      </c>
      <c r="P9" s="33">
        <v>717</v>
      </c>
      <c r="Q9" s="50">
        <f>P9/N9*10</f>
        <v>19.97214484679666</v>
      </c>
      <c r="R9" s="52"/>
      <c r="S9" s="53"/>
      <c r="T9" s="54"/>
      <c r="U9" s="54"/>
      <c r="V9" s="55"/>
      <c r="W9" s="39">
        <v>50</v>
      </c>
      <c r="X9" s="56"/>
      <c r="Y9" s="56"/>
      <c r="Z9" s="56"/>
      <c r="AA9" s="49"/>
      <c r="AB9" s="58"/>
      <c r="AC9" s="39">
        <v>3976</v>
      </c>
      <c r="AD9" s="57"/>
      <c r="AE9" s="57"/>
      <c r="AF9" s="57"/>
      <c r="AG9" s="58"/>
      <c r="AH9" s="39">
        <v>3375</v>
      </c>
      <c r="AI9" s="59"/>
      <c r="AJ9" s="59"/>
      <c r="AK9" s="59"/>
      <c r="AL9" s="62"/>
      <c r="AM9" s="39">
        <v>1982</v>
      </c>
      <c r="AN9" s="61"/>
      <c r="AO9" s="61"/>
      <c r="AP9" s="61"/>
      <c r="AQ9" s="58"/>
      <c r="AR9" s="39">
        <v>40</v>
      </c>
      <c r="AS9" s="57"/>
      <c r="AT9" s="57"/>
      <c r="AU9" s="57"/>
      <c r="AV9" s="62"/>
      <c r="AW9" s="63">
        <v>55</v>
      </c>
      <c r="AX9" s="57"/>
      <c r="AY9" s="57"/>
      <c r="AZ9" s="57"/>
      <c r="BA9" s="58"/>
      <c r="BB9" s="39"/>
      <c r="BC9" s="64"/>
      <c r="BD9" s="64"/>
      <c r="BE9" s="64"/>
      <c r="BF9" s="50"/>
      <c r="BG9" s="63">
        <v>85</v>
      </c>
      <c r="BH9" s="65"/>
      <c r="BI9" s="65"/>
      <c r="BJ9" s="65"/>
      <c r="BK9" s="58"/>
      <c r="BL9" s="63"/>
      <c r="BM9" s="57"/>
      <c r="BN9" s="57"/>
      <c r="BO9" s="57"/>
      <c r="BP9" s="58"/>
      <c r="BQ9" s="51">
        <v>300</v>
      </c>
      <c r="BR9" s="69">
        <v>300</v>
      </c>
      <c r="BS9" s="31">
        <f>BR9/BQ9*100</f>
        <v>100</v>
      </c>
      <c r="BT9" s="69">
        <v>150</v>
      </c>
      <c r="BU9" s="47">
        <f>BT9/BR9*10</f>
        <v>5</v>
      </c>
    </row>
    <row r="10" spans="1:73" ht="17.25" customHeight="1">
      <c r="A10" s="68" t="s">
        <v>1</v>
      </c>
      <c r="B10" s="27"/>
      <c r="C10" s="44">
        <f aca="true" t="shared" si="6" ref="C10:C27">SUM(H10+M10+R10+W10+AC10+AH10+AM10+AR10+AW10+BB10+BG10+BL10)</f>
        <v>5629</v>
      </c>
      <c r="D10" s="45">
        <f t="shared" si="0"/>
        <v>696</v>
      </c>
      <c r="E10" s="46">
        <f t="shared" si="1"/>
        <v>12.364540771007283</v>
      </c>
      <c r="F10" s="45">
        <f t="shared" si="2"/>
        <v>1975</v>
      </c>
      <c r="G10" s="47">
        <f t="shared" si="3"/>
        <v>28.376436781609193</v>
      </c>
      <c r="H10" s="48">
        <v>2140</v>
      </c>
      <c r="I10" s="49">
        <v>667</v>
      </c>
      <c r="J10" s="31">
        <f t="shared" si="4"/>
        <v>31.16822429906542</v>
      </c>
      <c r="K10" s="49">
        <v>1907</v>
      </c>
      <c r="L10" s="50">
        <f t="shared" si="5"/>
        <v>28.590704647676162</v>
      </c>
      <c r="M10" s="51">
        <v>460</v>
      </c>
      <c r="N10" s="33">
        <v>29</v>
      </c>
      <c r="O10" s="31">
        <f>N10/M10*100</f>
        <v>6.304347826086956</v>
      </c>
      <c r="P10" s="33">
        <v>68</v>
      </c>
      <c r="Q10" s="50">
        <f>P10/N10*10</f>
        <v>23.448275862068964</v>
      </c>
      <c r="R10" s="52">
        <v>50</v>
      </c>
      <c r="S10" s="53"/>
      <c r="T10" s="54"/>
      <c r="U10" s="54"/>
      <c r="V10" s="55"/>
      <c r="W10" s="39"/>
      <c r="X10" s="56"/>
      <c r="Y10" s="56"/>
      <c r="Z10" s="56"/>
      <c r="AA10" s="49"/>
      <c r="AB10" s="58"/>
      <c r="AC10" s="39">
        <v>1052</v>
      </c>
      <c r="AD10" s="57"/>
      <c r="AE10" s="57"/>
      <c r="AF10" s="57"/>
      <c r="AG10" s="58"/>
      <c r="AH10" s="39">
        <v>757</v>
      </c>
      <c r="AI10" s="59"/>
      <c r="AJ10" s="59"/>
      <c r="AK10" s="59"/>
      <c r="AL10" s="62"/>
      <c r="AM10" s="39">
        <v>1070</v>
      </c>
      <c r="AN10" s="61"/>
      <c r="AO10" s="61"/>
      <c r="AP10" s="61"/>
      <c r="AQ10" s="58"/>
      <c r="AR10" s="39"/>
      <c r="AS10" s="57"/>
      <c r="AT10" s="57"/>
      <c r="AU10" s="57"/>
      <c r="AV10" s="62"/>
      <c r="AW10" s="63"/>
      <c r="AX10" s="57"/>
      <c r="AY10" s="57"/>
      <c r="AZ10" s="57"/>
      <c r="BA10" s="58"/>
      <c r="BB10" s="39">
        <v>100</v>
      </c>
      <c r="BC10" s="64"/>
      <c r="BD10" s="64"/>
      <c r="BE10" s="64"/>
      <c r="BF10" s="50"/>
      <c r="BG10" s="63"/>
      <c r="BH10" s="65"/>
      <c r="BI10" s="65"/>
      <c r="BJ10" s="65"/>
      <c r="BK10" s="58"/>
      <c r="BL10" s="63"/>
      <c r="BM10" s="57"/>
      <c r="BN10" s="57"/>
      <c r="BO10" s="57"/>
      <c r="BP10" s="58"/>
      <c r="BQ10" s="51">
        <v>60</v>
      </c>
      <c r="BR10" s="69"/>
      <c r="BS10" s="31"/>
      <c r="BT10" s="69"/>
      <c r="BU10" s="47"/>
    </row>
    <row r="11" spans="1:73" ht="15" customHeight="1">
      <c r="A11" s="68" t="s">
        <v>2</v>
      </c>
      <c r="B11" s="27">
        <v>99</v>
      </c>
      <c r="C11" s="44">
        <f t="shared" si="6"/>
        <v>19879</v>
      </c>
      <c r="D11" s="45">
        <f t="shared" si="0"/>
        <v>3547</v>
      </c>
      <c r="E11" s="46">
        <f t="shared" si="1"/>
        <v>17.84294984657176</v>
      </c>
      <c r="F11" s="45">
        <f t="shared" si="2"/>
        <v>10343</v>
      </c>
      <c r="G11" s="47">
        <f t="shared" si="3"/>
        <v>29.1598533972371</v>
      </c>
      <c r="H11" s="48">
        <v>7368</v>
      </c>
      <c r="I11" s="49">
        <v>3332</v>
      </c>
      <c r="J11" s="31">
        <f t="shared" si="4"/>
        <v>45.22258414766558</v>
      </c>
      <c r="K11" s="49">
        <v>9787</v>
      </c>
      <c r="L11" s="50">
        <f t="shared" si="5"/>
        <v>29.372749099639854</v>
      </c>
      <c r="M11" s="51">
        <v>1805</v>
      </c>
      <c r="N11" s="33">
        <v>195</v>
      </c>
      <c r="O11" s="31">
        <f>N11/M11*100</f>
        <v>10.80332409972299</v>
      </c>
      <c r="P11" s="33">
        <v>526</v>
      </c>
      <c r="Q11" s="50">
        <f>P11/N11*10</f>
        <v>26.974358974358978</v>
      </c>
      <c r="R11" s="52"/>
      <c r="S11" s="53"/>
      <c r="T11" s="54"/>
      <c r="U11" s="54"/>
      <c r="V11" s="55"/>
      <c r="W11" s="39">
        <v>20</v>
      </c>
      <c r="X11" s="56"/>
      <c r="Y11" s="56">
        <v>20</v>
      </c>
      <c r="Z11" s="31">
        <f>Y11/W11*100</f>
        <v>100</v>
      </c>
      <c r="AA11" s="49">
        <v>30</v>
      </c>
      <c r="AB11" s="47">
        <f>AA11/Y11*10</f>
        <v>15</v>
      </c>
      <c r="AC11" s="39">
        <v>5820</v>
      </c>
      <c r="AD11" s="57"/>
      <c r="AE11" s="57"/>
      <c r="AF11" s="57"/>
      <c r="AG11" s="58"/>
      <c r="AH11" s="39">
        <v>2907</v>
      </c>
      <c r="AI11" s="59"/>
      <c r="AJ11" s="59"/>
      <c r="AK11" s="59"/>
      <c r="AL11" s="62"/>
      <c r="AM11" s="39">
        <v>905</v>
      </c>
      <c r="AN11" s="61"/>
      <c r="AO11" s="61"/>
      <c r="AP11" s="61"/>
      <c r="AQ11" s="58"/>
      <c r="AR11" s="39">
        <v>715</v>
      </c>
      <c r="AS11" s="57"/>
      <c r="AT11" s="57"/>
      <c r="AU11" s="57"/>
      <c r="AV11" s="62"/>
      <c r="AW11" s="63">
        <v>30</v>
      </c>
      <c r="AX11" s="57"/>
      <c r="AY11" s="57"/>
      <c r="AZ11" s="57"/>
      <c r="BA11" s="58"/>
      <c r="BB11" s="39">
        <v>309</v>
      </c>
      <c r="BC11" s="64"/>
      <c r="BD11" s="64"/>
      <c r="BE11" s="64"/>
      <c r="BF11" s="50"/>
      <c r="BG11" s="63"/>
      <c r="BH11" s="65"/>
      <c r="BI11" s="65"/>
      <c r="BJ11" s="65"/>
      <c r="BK11" s="58"/>
      <c r="BL11" s="63"/>
      <c r="BM11" s="57"/>
      <c r="BN11" s="57"/>
      <c r="BO11" s="57"/>
      <c r="BP11" s="58"/>
      <c r="BQ11" s="51">
        <v>866</v>
      </c>
      <c r="BR11" s="69"/>
      <c r="BS11" s="31"/>
      <c r="BT11" s="69"/>
      <c r="BU11" s="47"/>
    </row>
    <row r="12" spans="1:73" ht="17.25" customHeight="1">
      <c r="A12" s="68" t="s">
        <v>16</v>
      </c>
      <c r="B12" s="27"/>
      <c r="C12" s="44">
        <f t="shared" si="6"/>
        <v>20889</v>
      </c>
      <c r="D12" s="45">
        <f t="shared" si="0"/>
        <v>4040</v>
      </c>
      <c r="E12" s="46">
        <f t="shared" si="1"/>
        <v>19.340322657858202</v>
      </c>
      <c r="F12" s="45">
        <f t="shared" si="2"/>
        <v>13036</v>
      </c>
      <c r="G12" s="47">
        <f t="shared" si="3"/>
        <v>32.26732673267327</v>
      </c>
      <c r="H12" s="48">
        <v>12189</v>
      </c>
      <c r="I12" s="49">
        <v>4040</v>
      </c>
      <c r="J12" s="31">
        <f t="shared" si="4"/>
        <v>33.14463860858151</v>
      </c>
      <c r="K12" s="49">
        <v>13036</v>
      </c>
      <c r="L12" s="50">
        <f t="shared" si="5"/>
        <v>32.26732673267327</v>
      </c>
      <c r="M12" s="51">
        <v>1010</v>
      </c>
      <c r="N12" s="33"/>
      <c r="O12" s="31"/>
      <c r="P12" s="33"/>
      <c r="Q12" s="50"/>
      <c r="R12" s="52"/>
      <c r="S12" s="53"/>
      <c r="T12" s="54"/>
      <c r="U12" s="54"/>
      <c r="V12" s="55"/>
      <c r="W12" s="39">
        <v>230</v>
      </c>
      <c r="X12" s="56"/>
      <c r="Y12" s="56"/>
      <c r="Z12" s="31"/>
      <c r="AA12" s="49"/>
      <c r="AB12" s="47"/>
      <c r="AC12" s="39">
        <v>1976</v>
      </c>
      <c r="AD12" s="57"/>
      <c r="AE12" s="57"/>
      <c r="AF12" s="57"/>
      <c r="AG12" s="58"/>
      <c r="AH12" s="39">
        <v>1891</v>
      </c>
      <c r="AI12" s="59"/>
      <c r="AJ12" s="59"/>
      <c r="AK12" s="59"/>
      <c r="AL12" s="62"/>
      <c r="AM12" s="39">
        <v>2787</v>
      </c>
      <c r="AN12" s="61"/>
      <c r="AO12" s="61"/>
      <c r="AP12" s="61"/>
      <c r="AQ12" s="58"/>
      <c r="AR12" s="39">
        <v>120</v>
      </c>
      <c r="AS12" s="57"/>
      <c r="AT12" s="57"/>
      <c r="AU12" s="57"/>
      <c r="AV12" s="62"/>
      <c r="AW12" s="63">
        <v>154</v>
      </c>
      <c r="AX12" s="57"/>
      <c r="AY12" s="57"/>
      <c r="AZ12" s="57"/>
      <c r="BA12" s="58"/>
      <c r="BB12" s="39">
        <v>532</v>
      </c>
      <c r="BC12" s="64"/>
      <c r="BD12" s="64"/>
      <c r="BE12" s="64"/>
      <c r="BF12" s="50"/>
      <c r="BG12" s="63"/>
      <c r="BH12" s="65"/>
      <c r="BI12" s="65"/>
      <c r="BJ12" s="65"/>
      <c r="BK12" s="58"/>
      <c r="BL12" s="63"/>
      <c r="BM12" s="57"/>
      <c r="BN12" s="57"/>
      <c r="BO12" s="57"/>
      <c r="BP12" s="58"/>
      <c r="BQ12" s="51"/>
      <c r="BR12" s="69"/>
      <c r="BS12" s="31"/>
      <c r="BT12" s="69"/>
      <c r="BU12" s="47"/>
    </row>
    <row r="13" spans="1:73" ht="15.75" customHeight="1">
      <c r="A13" s="68" t="s">
        <v>3</v>
      </c>
      <c r="B13" s="27">
        <v>280</v>
      </c>
      <c r="C13" s="44">
        <f t="shared" si="6"/>
        <v>59234</v>
      </c>
      <c r="D13" s="45">
        <f t="shared" si="0"/>
        <v>6000</v>
      </c>
      <c r="E13" s="46">
        <f t="shared" si="1"/>
        <v>10.129317621636222</v>
      </c>
      <c r="F13" s="45">
        <f t="shared" si="2"/>
        <v>18743</v>
      </c>
      <c r="G13" s="47">
        <f t="shared" si="3"/>
        <v>31.238333333333333</v>
      </c>
      <c r="H13" s="48">
        <v>22741</v>
      </c>
      <c r="I13" s="49">
        <v>5980</v>
      </c>
      <c r="J13" s="31">
        <f t="shared" si="4"/>
        <v>26.296117145244274</v>
      </c>
      <c r="K13" s="49">
        <v>18711</v>
      </c>
      <c r="L13" s="50">
        <f t="shared" si="5"/>
        <v>31.289297658862875</v>
      </c>
      <c r="M13" s="51">
        <v>1911</v>
      </c>
      <c r="N13" s="33">
        <v>20</v>
      </c>
      <c r="O13" s="31">
        <f>N13/M13*100</f>
        <v>1.0465724751439036</v>
      </c>
      <c r="P13" s="33">
        <v>32</v>
      </c>
      <c r="Q13" s="50">
        <f>P13/N13*10</f>
        <v>16</v>
      </c>
      <c r="R13" s="52"/>
      <c r="S13" s="53"/>
      <c r="T13" s="54"/>
      <c r="U13" s="54"/>
      <c r="V13" s="55"/>
      <c r="W13" s="39">
        <v>1123</v>
      </c>
      <c r="X13" s="56"/>
      <c r="Y13" s="56"/>
      <c r="Z13" s="31"/>
      <c r="AA13" s="49"/>
      <c r="AB13" s="47"/>
      <c r="AC13" s="39">
        <v>23596</v>
      </c>
      <c r="AD13" s="57"/>
      <c r="AE13" s="57"/>
      <c r="AF13" s="57"/>
      <c r="AG13" s="58"/>
      <c r="AH13" s="39">
        <v>8054</v>
      </c>
      <c r="AI13" s="59"/>
      <c r="AJ13" s="59"/>
      <c r="AK13" s="59"/>
      <c r="AL13" s="60"/>
      <c r="AM13" s="39">
        <v>816</v>
      </c>
      <c r="AN13" s="61"/>
      <c r="AO13" s="61"/>
      <c r="AP13" s="61"/>
      <c r="AQ13" s="58"/>
      <c r="AR13" s="39">
        <v>250</v>
      </c>
      <c r="AS13" s="57"/>
      <c r="AT13" s="57"/>
      <c r="AU13" s="57"/>
      <c r="AV13" s="62"/>
      <c r="AW13" s="63">
        <v>0</v>
      </c>
      <c r="AX13" s="57"/>
      <c r="AY13" s="57"/>
      <c r="AZ13" s="57"/>
      <c r="BA13" s="58"/>
      <c r="BB13" s="39">
        <v>543</v>
      </c>
      <c r="BC13" s="64"/>
      <c r="BD13" s="64"/>
      <c r="BE13" s="64"/>
      <c r="BF13" s="50"/>
      <c r="BG13" s="63"/>
      <c r="BH13" s="65"/>
      <c r="BI13" s="65"/>
      <c r="BJ13" s="65"/>
      <c r="BK13" s="58"/>
      <c r="BL13" s="63">
        <v>200</v>
      </c>
      <c r="BM13" s="57"/>
      <c r="BN13" s="57"/>
      <c r="BO13" s="57"/>
      <c r="BP13" s="58"/>
      <c r="BQ13" s="51">
        <v>95</v>
      </c>
      <c r="BR13" s="69"/>
      <c r="BS13" s="31"/>
      <c r="BT13" s="69"/>
      <c r="BU13" s="47"/>
    </row>
    <row r="14" spans="1:73" ht="15.75" customHeight="1">
      <c r="A14" s="26" t="s">
        <v>4</v>
      </c>
      <c r="B14" s="27"/>
      <c r="C14" s="44">
        <f t="shared" si="6"/>
        <v>68414</v>
      </c>
      <c r="D14" s="45">
        <f t="shared" si="0"/>
        <v>19334</v>
      </c>
      <c r="E14" s="46">
        <f t="shared" si="1"/>
        <v>28.260297599906455</v>
      </c>
      <c r="F14" s="45">
        <f t="shared" si="2"/>
        <v>65578</v>
      </c>
      <c r="G14" s="47">
        <f t="shared" si="3"/>
        <v>33.91848556946312</v>
      </c>
      <c r="H14" s="48">
        <v>29260</v>
      </c>
      <c r="I14" s="49">
        <v>14515</v>
      </c>
      <c r="J14" s="31">
        <f t="shared" si="4"/>
        <v>49.60697197539303</v>
      </c>
      <c r="K14" s="49">
        <v>55756</v>
      </c>
      <c r="L14" s="50">
        <f t="shared" si="5"/>
        <v>38.41267654150879</v>
      </c>
      <c r="M14" s="51">
        <v>8169</v>
      </c>
      <c r="N14" s="33">
        <v>4280</v>
      </c>
      <c r="O14" s="31">
        <f>N14/M14*100</f>
        <v>52.39319378136859</v>
      </c>
      <c r="P14" s="33">
        <v>8571</v>
      </c>
      <c r="Q14" s="50">
        <f>P14/N14*10</f>
        <v>20.02570093457944</v>
      </c>
      <c r="R14" s="52"/>
      <c r="S14" s="53"/>
      <c r="T14" s="54"/>
      <c r="U14" s="54"/>
      <c r="V14" s="55"/>
      <c r="W14" s="39">
        <v>1740</v>
      </c>
      <c r="X14" s="56">
        <v>800</v>
      </c>
      <c r="Y14" s="56">
        <v>539</v>
      </c>
      <c r="Z14" s="31">
        <f>Y14/W14*100</f>
        <v>30.977011494252878</v>
      </c>
      <c r="AA14" s="49">
        <v>1251</v>
      </c>
      <c r="AB14" s="47">
        <f>AA14/Y14*10</f>
        <v>23.20964749536178</v>
      </c>
      <c r="AC14" s="39">
        <v>11541</v>
      </c>
      <c r="AD14" s="57"/>
      <c r="AE14" s="57"/>
      <c r="AF14" s="57"/>
      <c r="AG14" s="58"/>
      <c r="AH14" s="39">
        <v>11120</v>
      </c>
      <c r="AI14" s="59"/>
      <c r="AJ14" s="59"/>
      <c r="AK14" s="59"/>
      <c r="AL14" s="60"/>
      <c r="AM14" s="39">
        <v>4673</v>
      </c>
      <c r="AN14" s="61"/>
      <c r="AO14" s="61"/>
      <c r="AP14" s="61"/>
      <c r="AQ14" s="58"/>
      <c r="AR14" s="39">
        <v>520</v>
      </c>
      <c r="AS14" s="57"/>
      <c r="AT14" s="57"/>
      <c r="AU14" s="57"/>
      <c r="AV14" s="62"/>
      <c r="AW14" s="63">
        <v>60</v>
      </c>
      <c r="AX14" s="57"/>
      <c r="AY14" s="57"/>
      <c r="AZ14" s="57"/>
      <c r="BA14" s="58"/>
      <c r="BB14" s="39">
        <v>197</v>
      </c>
      <c r="BC14" s="64"/>
      <c r="BD14" s="64"/>
      <c r="BE14" s="64"/>
      <c r="BF14" s="50"/>
      <c r="BG14" s="63">
        <v>60</v>
      </c>
      <c r="BH14" s="65"/>
      <c r="BI14" s="65"/>
      <c r="BJ14" s="65"/>
      <c r="BK14" s="58"/>
      <c r="BL14" s="63">
        <v>1074</v>
      </c>
      <c r="BM14" s="57"/>
      <c r="BN14" s="57"/>
      <c r="BO14" s="57"/>
      <c r="BP14" s="58"/>
      <c r="BQ14" s="51">
        <v>569</v>
      </c>
      <c r="BR14" s="69">
        <v>153</v>
      </c>
      <c r="BS14" s="31">
        <f>BR14/BQ14*100</f>
        <v>26.889279437609844</v>
      </c>
      <c r="BT14" s="69">
        <v>196</v>
      </c>
      <c r="BU14" s="47">
        <f>BT14/BR14*10</f>
        <v>12.810457516339868</v>
      </c>
    </row>
    <row r="15" spans="1:73" ht="16.5" customHeight="1">
      <c r="A15" s="68" t="s">
        <v>5</v>
      </c>
      <c r="B15" s="27"/>
      <c r="C15" s="44">
        <f t="shared" si="6"/>
        <v>17357</v>
      </c>
      <c r="D15" s="45">
        <f t="shared" si="0"/>
        <v>2720</v>
      </c>
      <c r="E15" s="46">
        <f t="shared" si="1"/>
        <v>15.670910871694419</v>
      </c>
      <c r="F15" s="45">
        <f t="shared" si="2"/>
        <v>7861</v>
      </c>
      <c r="G15" s="47">
        <f t="shared" si="3"/>
        <v>28.90073529411765</v>
      </c>
      <c r="H15" s="48">
        <v>7231</v>
      </c>
      <c r="I15" s="49">
        <v>2620</v>
      </c>
      <c r="J15" s="31">
        <f t="shared" si="4"/>
        <v>36.232886184483476</v>
      </c>
      <c r="K15" s="49">
        <v>7755</v>
      </c>
      <c r="L15" s="50">
        <f t="shared" si="5"/>
        <v>29.599236641221374</v>
      </c>
      <c r="M15" s="51">
        <v>337</v>
      </c>
      <c r="N15" s="33"/>
      <c r="O15" s="31"/>
      <c r="P15" s="33"/>
      <c r="Q15" s="50"/>
      <c r="R15" s="52"/>
      <c r="S15" s="53"/>
      <c r="T15" s="54"/>
      <c r="U15" s="54"/>
      <c r="V15" s="55"/>
      <c r="W15" s="39">
        <v>363</v>
      </c>
      <c r="X15" s="56"/>
      <c r="Y15" s="56">
        <v>100</v>
      </c>
      <c r="Z15" s="31">
        <f>Y15/W15*100</f>
        <v>27.548209366391184</v>
      </c>
      <c r="AA15" s="70">
        <v>106</v>
      </c>
      <c r="AB15" s="47">
        <f>AA15/Y15*10</f>
        <v>10.600000000000001</v>
      </c>
      <c r="AC15" s="39">
        <v>6175</v>
      </c>
      <c r="AD15" s="71"/>
      <c r="AE15" s="71"/>
      <c r="AF15" s="71"/>
      <c r="AG15" s="47"/>
      <c r="AH15" s="39">
        <v>831</v>
      </c>
      <c r="AI15" s="72"/>
      <c r="AJ15" s="72"/>
      <c r="AK15" s="72"/>
      <c r="AL15" s="60"/>
      <c r="AM15" s="39">
        <v>1754</v>
      </c>
      <c r="AN15" s="73"/>
      <c r="AO15" s="73"/>
      <c r="AP15" s="73"/>
      <c r="AQ15" s="47"/>
      <c r="AR15" s="39">
        <v>55</v>
      </c>
      <c r="AS15" s="71"/>
      <c r="AT15" s="71"/>
      <c r="AU15" s="71"/>
      <c r="AV15" s="60"/>
      <c r="AW15" s="63">
        <v>120</v>
      </c>
      <c r="AX15" s="71"/>
      <c r="AY15" s="71"/>
      <c r="AZ15" s="71"/>
      <c r="BA15" s="47"/>
      <c r="BB15" s="39">
        <v>461</v>
      </c>
      <c r="BC15" s="64"/>
      <c r="BD15" s="64"/>
      <c r="BE15" s="64"/>
      <c r="BF15" s="47"/>
      <c r="BG15" s="63">
        <v>30</v>
      </c>
      <c r="BH15" s="74"/>
      <c r="BI15" s="74"/>
      <c r="BJ15" s="74"/>
      <c r="BK15" s="47"/>
      <c r="BL15" s="63"/>
      <c r="BM15" s="71"/>
      <c r="BN15" s="71"/>
      <c r="BO15" s="71"/>
      <c r="BP15" s="47"/>
      <c r="BQ15" s="51">
        <v>64</v>
      </c>
      <c r="BR15" s="69">
        <v>20</v>
      </c>
      <c r="BS15" s="31">
        <f>BR15/BQ15*100</f>
        <v>31.25</v>
      </c>
      <c r="BT15" s="69">
        <v>26</v>
      </c>
      <c r="BU15" s="47">
        <f>BT15/BR15*10</f>
        <v>13</v>
      </c>
    </row>
    <row r="16" spans="1:73" ht="16.5" customHeight="1">
      <c r="A16" s="68" t="s">
        <v>6</v>
      </c>
      <c r="B16" s="27">
        <v>1317</v>
      </c>
      <c r="C16" s="44">
        <f t="shared" si="6"/>
        <v>26647</v>
      </c>
      <c r="D16" s="45">
        <f aca="true" t="shared" si="7" ref="D16:D24">I16+N16+S16+Y16+AD16+AI16+AN16+AS16+AX16+BC16+BH16+BM16</f>
        <v>6607</v>
      </c>
      <c r="E16" s="46">
        <f aca="true" t="shared" si="8" ref="E16:E26">D16/C16*100</f>
        <v>24.79453597027808</v>
      </c>
      <c r="F16" s="45">
        <f aca="true" t="shared" si="9" ref="F16:F24">K16+P16+U16+AA16+AF16+AK16+AP16+AU16+AZ16+BE16+BJ16+BO16</f>
        <v>22388</v>
      </c>
      <c r="G16" s="47">
        <f aca="true" t="shared" si="10" ref="G16:G24">F16/D16*10</f>
        <v>33.88527319509611</v>
      </c>
      <c r="H16" s="48">
        <v>11076</v>
      </c>
      <c r="I16" s="49">
        <v>5851</v>
      </c>
      <c r="J16" s="31">
        <f aca="true" t="shared" si="11" ref="J16:J24">I16/H16*100</f>
        <v>52.825929938605995</v>
      </c>
      <c r="K16" s="49">
        <v>20624</v>
      </c>
      <c r="L16" s="50">
        <f aca="true" t="shared" si="12" ref="L16:L24">K16/I16*10</f>
        <v>35.24867544009571</v>
      </c>
      <c r="M16" s="51">
        <v>768</v>
      </c>
      <c r="N16" s="33">
        <v>590</v>
      </c>
      <c r="O16" s="31">
        <f>N16/M16*100</f>
        <v>76.82291666666666</v>
      </c>
      <c r="P16" s="33">
        <v>1173</v>
      </c>
      <c r="Q16" s="50">
        <f>P16/N16*10</f>
        <v>19.88135593220339</v>
      </c>
      <c r="R16" s="52"/>
      <c r="S16" s="53"/>
      <c r="T16" s="54"/>
      <c r="U16" s="54"/>
      <c r="V16" s="55"/>
      <c r="W16" s="39">
        <v>179</v>
      </c>
      <c r="X16" s="56"/>
      <c r="Y16" s="56">
        <v>26</v>
      </c>
      <c r="Z16" s="31">
        <f>Y16/W16*100</f>
        <v>14.52513966480447</v>
      </c>
      <c r="AA16" s="70">
        <v>31</v>
      </c>
      <c r="AB16" s="47">
        <f>AA16/Y16*10</f>
        <v>11.923076923076923</v>
      </c>
      <c r="AC16" s="39">
        <v>5300</v>
      </c>
      <c r="AD16" s="71"/>
      <c r="AE16" s="71"/>
      <c r="AF16" s="71"/>
      <c r="AG16" s="47"/>
      <c r="AH16" s="39">
        <v>5966</v>
      </c>
      <c r="AI16" s="72">
        <v>140</v>
      </c>
      <c r="AJ16" s="75">
        <f>AI16/AH16*100</f>
        <v>2.3466309084813943</v>
      </c>
      <c r="AK16" s="72">
        <v>560</v>
      </c>
      <c r="AL16" s="60">
        <f>AK16/AI16*10</f>
        <v>40</v>
      </c>
      <c r="AM16" s="39">
        <v>1775</v>
      </c>
      <c r="AN16" s="73"/>
      <c r="AO16" s="73"/>
      <c r="AP16" s="73"/>
      <c r="AQ16" s="47"/>
      <c r="AR16" s="39">
        <v>1583</v>
      </c>
      <c r="AS16" s="71"/>
      <c r="AT16" s="71"/>
      <c r="AU16" s="71"/>
      <c r="AV16" s="60"/>
      <c r="AW16" s="63">
        <v>0</v>
      </c>
      <c r="AX16" s="71"/>
      <c r="AY16" s="71"/>
      <c r="AZ16" s="71"/>
      <c r="BA16" s="47"/>
      <c r="BB16" s="39">
        <v>0</v>
      </c>
      <c r="BC16" s="64"/>
      <c r="BD16" s="64"/>
      <c r="BE16" s="64"/>
      <c r="BF16" s="47"/>
      <c r="BG16" s="63"/>
      <c r="BH16" s="74"/>
      <c r="BI16" s="74"/>
      <c r="BJ16" s="74"/>
      <c r="BK16" s="47"/>
      <c r="BL16" s="63"/>
      <c r="BM16" s="71"/>
      <c r="BN16" s="71"/>
      <c r="BO16" s="71"/>
      <c r="BP16" s="47"/>
      <c r="BQ16" s="51">
        <v>965</v>
      </c>
      <c r="BR16" s="69">
        <v>417</v>
      </c>
      <c r="BS16" s="31">
        <f>BR16/BQ16*100</f>
        <v>43.212435233160626</v>
      </c>
      <c r="BT16" s="69">
        <v>409</v>
      </c>
      <c r="BU16" s="47">
        <f>BT16/BR16*10</f>
        <v>9.808153477218225</v>
      </c>
    </row>
    <row r="17" spans="1:73" ht="15.75" customHeight="1">
      <c r="A17" s="68" t="s">
        <v>7</v>
      </c>
      <c r="B17" s="27"/>
      <c r="C17" s="44">
        <f t="shared" si="6"/>
        <v>14843</v>
      </c>
      <c r="D17" s="45">
        <f t="shared" si="7"/>
        <v>6263</v>
      </c>
      <c r="E17" s="46">
        <f t="shared" si="8"/>
        <v>42.19497406184733</v>
      </c>
      <c r="F17" s="45">
        <f t="shared" si="9"/>
        <v>15820</v>
      </c>
      <c r="G17" s="47">
        <f t="shared" si="10"/>
        <v>25.25946032252914</v>
      </c>
      <c r="H17" s="48">
        <v>10729</v>
      </c>
      <c r="I17" s="49">
        <v>6263</v>
      </c>
      <c r="J17" s="31">
        <f t="shared" si="11"/>
        <v>58.374499021344015</v>
      </c>
      <c r="K17" s="49">
        <v>15820</v>
      </c>
      <c r="L17" s="50">
        <f t="shared" si="12"/>
        <v>25.25946032252914</v>
      </c>
      <c r="M17" s="51">
        <v>160</v>
      </c>
      <c r="N17" s="33"/>
      <c r="O17" s="31"/>
      <c r="P17" s="33"/>
      <c r="Q17" s="47"/>
      <c r="R17" s="52"/>
      <c r="S17" s="53"/>
      <c r="T17" s="54"/>
      <c r="U17" s="54"/>
      <c r="V17" s="55"/>
      <c r="W17" s="39"/>
      <c r="X17" s="56"/>
      <c r="Y17" s="56"/>
      <c r="Z17" s="31"/>
      <c r="AA17" s="70"/>
      <c r="AB17" s="47"/>
      <c r="AC17" s="39">
        <v>142</v>
      </c>
      <c r="AD17" s="71"/>
      <c r="AE17" s="71"/>
      <c r="AF17" s="71"/>
      <c r="AG17" s="47"/>
      <c r="AH17" s="39">
        <v>2839</v>
      </c>
      <c r="AI17" s="72"/>
      <c r="AJ17" s="75"/>
      <c r="AK17" s="72"/>
      <c r="AL17" s="60"/>
      <c r="AM17" s="39">
        <v>791</v>
      </c>
      <c r="AN17" s="73"/>
      <c r="AO17" s="73"/>
      <c r="AP17" s="73"/>
      <c r="AQ17" s="47"/>
      <c r="AR17" s="39">
        <v>20</v>
      </c>
      <c r="AS17" s="71"/>
      <c r="AT17" s="71"/>
      <c r="AU17" s="71"/>
      <c r="AV17" s="60"/>
      <c r="AW17" s="63">
        <v>50</v>
      </c>
      <c r="AX17" s="71"/>
      <c r="AY17" s="71"/>
      <c r="AZ17" s="71"/>
      <c r="BA17" s="47"/>
      <c r="BB17" s="39">
        <v>112</v>
      </c>
      <c r="BC17" s="64"/>
      <c r="BD17" s="64"/>
      <c r="BE17" s="64"/>
      <c r="BF17" s="47"/>
      <c r="BG17" s="63"/>
      <c r="BH17" s="74"/>
      <c r="BI17" s="74"/>
      <c r="BJ17" s="74"/>
      <c r="BK17" s="47"/>
      <c r="BL17" s="63"/>
      <c r="BM17" s="71"/>
      <c r="BN17" s="71"/>
      <c r="BO17" s="71"/>
      <c r="BP17" s="47"/>
      <c r="BQ17" s="51">
        <v>519</v>
      </c>
      <c r="BR17" s="69">
        <v>519</v>
      </c>
      <c r="BS17" s="31">
        <f>BR17/BQ17*100</f>
        <v>100</v>
      </c>
      <c r="BT17" s="69">
        <v>259</v>
      </c>
      <c r="BU17" s="47">
        <f>BT17/BR17*10</f>
        <v>4.990366088631984</v>
      </c>
    </row>
    <row r="18" spans="1:73" ht="15" customHeight="1">
      <c r="A18" s="68" t="s">
        <v>8</v>
      </c>
      <c r="B18" s="27"/>
      <c r="C18" s="44">
        <f t="shared" si="6"/>
        <v>8409</v>
      </c>
      <c r="D18" s="45">
        <f t="shared" si="7"/>
        <v>980</v>
      </c>
      <c r="E18" s="46">
        <f t="shared" si="8"/>
        <v>11.654180045189676</v>
      </c>
      <c r="F18" s="45">
        <f t="shared" si="9"/>
        <v>1969</v>
      </c>
      <c r="G18" s="47">
        <f t="shared" si="10"/>
        <v>20.091836734693878</v>
      </c>
      <c r="H18" s="48">
        <v>6339</v>
      </c>
      <c r="I18" s="49">
        <v>980</v>
      </c>
      <c r="J18" s="31">
        <f t="shared" si="11"/>
        <v>15.45985171162644</v>
      </c>
      <c r="K18" s="49">
        <v>1969</v>
      </c>
      <c r="L18" s="50">
        <f t="shared" si="12"/>
        <v>20.091836734693878</v>
      </c>
      <c r="M18" s="51">
        <v>208</v>
      </c>
      <c r="N18" s="33"/>
      <c r="O18" s="34"/>
      <c r="P18" s="33"/>
      <c r="Q18" s="47"/>
      <c r="R18" s="52"/>
      <c r="S18" s="53"/>
      <c r="T18" s="54"/>
      <c r="U18" s="54"/>
      <c r="V18" s="55"/>
      <c r="W18" s="39">
        <v>20</v>
      </c>
      <c r="X18" s="56"/>
      <c r="Y18" s="56"/>
      <c r="Z18" s="31"/>
      <c r="AA18" s="70"/>
      <c r="AB18" s="47"/>
      <c r="AC18" s="39">
        <v>200</v>
      </c>
      <c r="AD18" s="71"/>
      <c r="AE18" s="71"/>
      <c r="AF18" s="71"/>
      <c r="AG18" s="47"/>
      <c r="AH18" s="39">
        <v>448</v>
      </c>
      <c r="AI18" s="72"/>
      <c r="AJ18" s="75"/>
      <c r="AK18" s="72"/>
      <c r="AL18" s="60"/>
      <c r="AM18" s="39">
        <v>1114</v>
      </c>
      <c r="AN18" s="73"/>
      <c r="AO18" s="73"/>
      <c r="AP18" s="73"/>
      <c r="AQ18" s="47"/>
      <c r="AR18" s="39"/>
      <c r="AS18" s="71"/>
      <c r="AT18" s="71"/>
      <c r="AU18" s="71"/>
      <c r="AV18" s="60"/>
      <c r="AW18" s="63">
        <v>80</v>
      </c>
      <c r="AX18" s="71"/>
      <c r="AY18" s="71"/>
      <c r="AZ18" s="71"/>
      <c r="BA18" s="47"/>
      <c r="BB18" s="39"/>
      <c r="BC18" s="64"/>
      <c r="BD18" s="64"/>
      <c r="BE18" s="64"/>
      <c r="BF18" s="47"/>
      <c r="BG18" s="63"/>
      <c r="BH18" s="74"/>
      <c r="BI18" s="74"/>
      <c r="BJ18" s="74"/>
      <c r="BK18" s="47"/>
      <c r="BL18" s="63"/>
      <c r="BM18" s="71"/>
      <c r="BN18" s="71"/>
      <c r="BO18" s="71"/>
      <c r="BP18" s="47"/>
      <c r="BQ18" s="51">
        <v>1227</v>
      </c>
      <c r="BR18" s="69">
        <v>55</v>
      </c>
      <c r="BS18" s="31">
        <f>BR18/BQ18*100</f>
        <v>4.4824775876120615</v>
      </c>
      <c r="BT18" s="69">
        <v>11</v>
      </c>
      <c r="BU18" s="47">
        <f>BT18/BR18*10</f>
        <v>2</v>
      </c>
    </row>
    <row r="19" spans="1:73" ht="16.5" customHeight="1">
      <c r="A19" s="68" t="s">
        <v>20</v>
      </c>
      <c r="B19" s="27"/>
      <c r="C19" s="44">
        <f t="shared" si="6"/>
        <v>20758</v>
      </c>
      <c r="D19" s="45">
        <f t="shared" si="7"/>
        <v>1741</v>
      </c>
      <c r="E19" s="46">
        <f t="shared" si="8"/>
        <v>8.387127854321227</v>
      </c>
      <c r="F19" s="45">
        <f t="shared" si="9"/>
        <v>3666</v>
      </c>
      <c r="G19" s="47">
        <f t="shared" si="10"/>
        <v>21.05686387133831</v>
      </c>
      <c r="H19" s="48">
        <v>9333</v>
      </c>
      <c r="I19" s="49">
        <v>1625</v>
      </c>
      <c r="J19" s="31">
        <f t="shared" si="11"/>
        <v>17.411336119147112</v>
      </c>
      <c r="K19" s="49">
        <v>3220</v>
      </c>
      <c r="L19" s="50">
        <f t="shared" si="12"/>
        <v>19.815384615384616</v>
      </c>
      <c r="M19" s="51">
        <v>457</v>
      </c>
      <c r="N19" s="33"/>
      <c r="O19" s="31"/>
      <c r="P19" s="33"/>
      <c r="Q19" s="47"/>
      <c r="R19" s="52"/>
      <c r="S19" s="53"/>
      <c r="T19" s="54"/>
      <c r="U19" s="54"/>
      <c r="V19" s="55"/>
      <c r="W19" s="39">
        <v>51</v>
      </c>
      <c r="X19" s="56"/>
      <c r="Y19" s="56"/>
      <c r="Z19" s="31"/>
      <c r="AA19" s="70"/>
      <c r="AB19" s="47"/>
      <c r="AC19" s="39">
        <v>768</v>
      </c>
      <c r="AD19" s="71"/>
      <c r="AE19" s="71"/>
      <c r="AF19" s="71"/>
      <c r="AG19" s="47"/>
      <c r="AH19" s="39">
        <v>8192</v>
      </c>
      <c r="AI19" s="72">
        <v>116</v>
      </c>
      <c r="AJ19" s="75">
        <f>AI19/AH19*100</f>
        <v>1.416015625</v>
      </c>
      <c r="AK19" s="72">
        <v>446</v>
      </c>
      <c r="AL19" s="60">
        <f>AK19/AI19*10</f>
        <v>38.44827586206896</v>
      </c>
      <c r="AM19" s="39">
        <v>1810</v>
      </c>
      <c r="AN19" s="73"/>
      <c r="AO19" s="73"/>
      <c r="AP19" s="73"/>
      <c r="AQ19" s="47" t="e">
        <f>AP19/AN19*10</f>
        <v>#DIV/0!</v>
      </c>
      <c r="AR19" s="39"/>
      <c r="AS19" s="71"/>
      <c r="AT19" s="71"/>
      <c r="AU19" s="71"/>
      <c r="AV19" s="60"/>
      <c r="AW19" s="63"/>
      <c r="AX19" s="71"/>
      <c r="AY19" s="71"/>
      <c r="AZ19" s="71"/>
      <c r="BA19" s="47"/>
      <c r="BB19" s="39">
        <v>147</v>
      </c>
      <c r="BC19" s="64"/>
      <c r="BD19" s="64"/>
      <c r="BE19" s="64"/>
      <c r="BF19" s="47"/>
      <c r="BG19" s="63"/>
      <c r="BH19" s="74"/>
      <c r="BI19" s="74"/>
      <c r="BJ19" s="74"/>
      <c r="BK19" s="47"/>
      <c r="BL19" s="63"/>
      <c r="BM19" s="71"/>
      <c r="BN19" s="71"/>
      <c r="BO19" s="71"/>
      <c r="BP19" s="47"/>
      <c r="BQ19" s="51"/>
      <c r="BR19" s="69"/>
      <c r="BS19" s="31"/>
      <c r="BT19" s="69"/>
      <c r="BU19" s="47"/>
    </row>
    <row r="20" spans="1:73" ht="16.5" customHeight="1">
      <c r="A20" s="68" t="s">
        <v>9</v>
      </c>
      <c r="B20" s="27">
        <v>102</v>
      </c>
      <c r="C20" s="44">
        <f t="shared" si="6"/>
        <v>15142</v>
      </c>
      <c r="D20" s="45">
        <f t="shared" si="7"/>
        <v>2031</v>
      </c>
      <c r="E20" s="46">
        <f t="shared" si="8"/>
        <v>13.413023378681812</v>
      </c>
      <c r="F20" s="45">
        <f t="shared" si="9"/>
        <v>4658</v>
      </c>
      <c r="G20" s="47">
        <f t="shared" si="10"/>
        <v>22.93451501723289</v>
      </c>
      <c r="H20" s="48">
        <v>6554</v>
      </c>
      <c r="I20" s="49">
        <v>2011</v>
      </c>
      <c r="J20" s="31">
        <f t="shared" si="11"/>
        <v>30.683552029295086</v>
      </c>
      <c r="K20" s="49">
        <v>4608</v>
      </c>
      <c r="L20" s="50">
        <f t="shared" si="12"/>
        <v>22.91397314768772</v>
      </c>
      <c r="M20" s="51">
        <v>325</v>
      </c>
      <c r="N20" s="33"/>
      <c r="O20" s="31"/>
      <c r="P20" s="33"/>
      <c r="Q20" s="47"/>
      <c r="R20" s="52">
        <v>5</v>
      </c>
      <c r="S20" s="53"/>
      <c r="T20" s="54"/>
      <c r="U20" s="54"/>
      <c r="V20" s="55"/>
      <c r="W20" s="39">
        <v>201</v>
      </c>
      <c r="X20" s="56"/>
      <c r="Y20" s="56">
        <v>20</v>
      </c>
      <c r="Z20" s="31">
        <f>Y20/W20*100</f>
        <v>9.950248756218906</v>
      </c>
      <c r="AA20" s="70">
        <v>50</v>
      </c>
      <c r="AB20" s="47">
        <f>AA20/Y20*10</f>
        <v>25</v>
      </c>
      <c r="AC20" s="39">
        <v>3468</v>
      </c>
      <c r="AD20" s="71"/>
      <c r="AE20" s="71"/>
      <c r="AF20" s="71"/>
      <c r="AG20" s="47"/>
      <c r="AH20" s="39">
        <v>3575</v>
      </c>
      <c r="AI20" s="72"/>
      <c r="AJ20" s="72"/>
      <c r="AK20" s="72"/>
      <c r="AL20" s="60"/>
      <c r="AM20" s="39">
        <v>794</v>
      </c>
      <c r="AN20" s="73"/>
      <c r="AO20" s="73"/>
      <c r="AP20" s="73"/>
      <c r="AQ20" s="47"/>
      <c r="AR20" s="39">
        <v>8</v>
      </c>
      <c r="AS20" s="71"/>
      <c r="AT20" s="71"/>
      <c r="AU20" s="71"/>
      <c r="AV20" s="60"/>
      <c r="AW20" s="63">
        <v>0</v>
      </c>
      <c r="AX20" s="71"/>
      <c r="AY20" s="71"/>
      <c r="AZ20" s="71"/>
      <c r="BA20" s="47"/>
      <c r="BB20" s="39">
        <v>212</v>
      </c>
      <c r="BC20" s="64"/>
      <c r="BD20" s="64"/>
      <c r="BE20" s="64"/>
      <c r="BF20" s="47"/>
      <c r="BG20" s="63"/>
      <c r="BH20" s="74"/>
      <c r="BI20" s="74"/>
      <c r="BJ20" s="74"/>
      <c r="BK20" s="47"/>
      <c r="BL20" s="63"/>
      <c r="BM20" s="71"/>
      <c r="BN20" s="71"/>
      <c r="BO20" s="71"/>
      <c r="BP20" s="47"/>
      <c r="BQ20" s="51"/>
      <c r="BR20" s="69"/>
      <c r="BS20" s="31"/>
      <c r="BT20" s="69"/>
      <c r="BU20" s="47"/>
    </row>
    <row r="21" spans="1:73" ht="16.5" customHeight="1">
      <c r="A21" s="68" t="s">
        <v>10</v>
      </c>
      <c r="B21" s="27"/>
      <c r="C21" s="44">
        <f t="shared" si="6"/>
        <v>15696</v>
      </c>
      <c r="D21" s="45">
        <f t="shared" si="7"/>
        <v>392</v>
      </c>
      <c r="E21" s="46">
        <f t="shared" si="8"/>
        <v>2.4974515800203876</v>
      </c>
      <c r="F21" s="45">
        <f t="shared" si="9"/>
        <v>452</v>
      </c>
      <c r="G21" s="47">
        <f t="shared" si="10"/>
        <v>11.53061224489796</v>
      </c>
      <c r="H21" s="48">
        <v>4324</v>
      </c>
      <c r="I21" s="49">
        <v>367</v>
      </c>
      <c r="J21" s="31">
        <f t="shared" si="11"/>
        <v>8.487511563367253</v>
      </c>
      <c r="K21" s="49">
        <v>431</v>
      </c>
      <c r="L21" s="50">
        <f t="shared" si="12"/>
        <v>11.743869209809263</v>
      </c>
      <c r="M21" s="51">
        <v>1812</v>
      </c>
      <c r="N21" s="33">
        <v>25</v>
      </c>
      <c r="O21" s="31">
        <f>N21/M21*100</f>
        <v>1.379690949227373</v>
      </c>
      <c r="P21" s="33">
        <v>21</v>
      </c>
      <c r="Q21" s="50">
        <f>P21/N21*10</f>
        <v>8.4</v>
      </c>
      <c r="R21" s="52">
        <v>998</v>
      </c>
      <c r="S21" s="53"/>
      <c r="T21" s="54"/>
      <c r="U21" s="54"/>
      <c r="V21" s="55"/>
      <c r="W21" s="39"/>
      <c r="X21" s="56"/>
      <c r="Y21" s="56"/>
      <c r="Z21" s="31"/>
      <c r="AA21" s="70"/>
      <c r="AB21" s="47"/>
      <c r="AC21" s="39">
        <v>2016</v>
      </c>
      <c r="AD21" s="71"/>
      <c r="AE21" s="71"/>
      <c r="AF21" s="71"/>
      <c r="AG21" s="47"/>
      <c r="AH21" s="39">
        <v>2479</v>
      </c>
      <c r="AI21" s="72"/>
      <c r="AJ21" s="72"/>
      <c r="AK21" s="72"/>
      <c r="AL21" s="60"/>
      <c r="AM21" s="39">
        <v>3410</v>
      </c>
      <c r="AN21" s="73"/>
      <c r="AO21" s="73"/>
      <c r="AP21" s="73"/>
      <c r="AQ21" s="47"/>
      <c r="AR21" s="39"/>
      <c r="AS21" s="71"/>
      <c r="AT21" s="71"/>
      <c r="AU21" s="71"/>
      <c r="AV21" s="60"/>
      <c r="AW21" s="63">
        <v>497</v>
      </c>
      <c r="AX21" s="71"/>
      <c r="AY21" s="71"/>
      <c r="AZ21" s="71"/>
      <c r="BA21" s="47"/>
      <c r="BB21" s="39">
        <v>160</v>
      </c>
      <c r="BC21" s="64"/>
      <c r="BD21" s="64"/>
      <c r="BE21" s="64"/>
      <c r="BF21" s="47"/>
      <c r="BG21" s="63"/>
      <c r="BH21" s="74"/>
      <c r="BI21" s="74"/>
      <c r="BJ21" s="74"/>
      <c r="BK21" s="47"/>
      <c r="BL21" s="63"/>
      <c r="BM21" s="71"/>
      <c r="BN21" s="71"/>
      <c r="BO21" s="71"/>
      <c r="BP21" s="47"/>
      <c r="BQ21" s="51">
        <v>859</v>
      </c>
      <c r="BR21" s="69"/>
      <c r="BS21" s="31"/>
      <c r="BT21" s="69"/>
      <c r="BU21" s="47"/>
    </row>
    <row r="22" spans="1:73" ht="15" customHeight="1">
      <c r="A22" s="26" t="s">
        <v>21</v>
      </c>
      <c r="B22" s="27">
        <v>169</v>
      </c>
      <c r="C22" s="44">
        <f t="shared" si="6"/>
        <v>25942</v>
      </c>
      <c r="D22" s="45">
        <f t="shared" si="7"/>
        <v>6808</v>
      </c>
      <c r="E22" s="46">
        <f t="shared" si="8"/>
        <v>26.24315781358415</v>
      </c>
      <c r="F22" s="45">
        <f t="shared" si="9"/>
        <v>21733</v>
      </c>
      <c r="G22" s="47">
        <f t="shared" si="10"/>
        <v>31.922737955346648</v>
      </c>
      <c r="H22" s="48">
        <v>13453</v>
      </c>
      <c r="I22" s="49">
        <v>5560</v>
      </c>
      <c r="J22" s="31">
        <f t="shared" si="11"/>
        <v>41.329071582546646</v>
      </c>
      <c r="K22" s="49">
        <v>19268</v>
      </c>
      <c r="L22" s="50">
        <f t="shared" si="12"/>
        <v>34.65467625899281</v>
      </c>
      <c r="M22" s="51">
        <v>1860</v>
      </c>
      <c r="N22" s="33">
        <v>1208</v>
      </c>
      <c r="O22" s="31">
        <f>N22/M22*100</f>
        <v>64.94623655913978</v>
      </c>
      <c r="P22" s="33">
        <v>2377</v>
      </c>
      <c r="Q22" s="50">
        <f>P22/N22*10</f>
        <v>19.677152317880797</v>
      </c>
      <c r="R22" s="52"/>
      <c r="S22" s="53"/>
      <c r="T22" s="54"/>
      <c r="U22" s="54"/>
      <c r="V22" s="55"/>
      <c r="W22" s="39">
        <v>270</v>
      </c>
      <c r="X22" s="56"/>
      <c r="Y22" s="56">
        <v>40</v>
      </c>
      <c r="Z22" s="31">
        <f>Y22/W22*100</f>
        <v>14.814814814814813</v>
      </c>
      <c r="AA22" s="49">
        <v>88</v>
      </c>
      <c r="AB22" s="47">
        <f>AA22/Y22*10</f>
        <v>22</v>
      </c>
      <c r="AC22" s="39">
        <v>3411</v>
      </c>
      <c r="AD22" s="57"/>
      <c r="AE22" s="57"/>
      <c r="AF22" s="57"/>
      <c r="AG22" s="58"/>
      <c r="AH22" s="39">
        <v>3932</v>
      </c>
      <c r="AI22" s="59"/>
      <c r="AJ22" s="59"/>
      <c r="AK22" s="59"/>
      <c r="AL22" s="62"/>
      <c r="AM22" s="39">
        <v>1078</v>
      </c>
      <c r="AN22" s="61"/>
      <c r="AO22" s="61"/>
      <c r="AP22" s="61"/>
      <c r="AQ22" s="47"/>
      <c r="AR22" s="39">
        <v>1136</v>
      </c>
      <c r="AS22" s="57"/>
      <c r="AT22" s="57"/>
      <c r="AU22" s="57"/>
      <c r="AV22" s="62"/>
      <c r="AW22" s="63">
        <v>50</v>
      </c>
      <c r="AX22" s="57"/>
      <c r="AY22" s="57"/>
      <c r="AZ22" s="57"/>
      <c r="BA22" s="58"/>
      <c r="BB22" s="39">
        <v>500</v>
      </c>
      <c r="BC22" s="64"/>
      <c r="BD22" s="64"/>
      <c r="BE22" s="64"/>
      <c r="BF22" s="50"/>
      <c r="BG22" s="63">
        <v>252</v>
      </c>
      <c r="BH22" s="65"/>
      <c r="BI22" s="65"/>
      <c r="BJ22" s="65"/>
      <c r="BK22" s="58"/>
      <c r="BL22" s="63"/>
      <c r="BM22" s="57"/>
      <c r="BN22" s="57"/>
      <c r="BO22" s="57"/>
      <c r="BP22" s="58"/>
      <c r="BQ22" s="51"/>
      <c r="BR22" s="69"/>
      <c r="BS22" s="31"/>
      <c r="BT22" s="69"/>
      <c r="BU22" s="47"/>
    </row>
    <row r="23" spans="1:73" ht="15.75" customHeight="1">
      <c r="A23" s="26" t="s">
        <v>22</v>
      </c>
      <c r="B23" s="27">
        <v>444</v>
      </c>
      <c r="C23" s="44">
        <f t="shared" si="6"/>
        <v>38939</v>
      </c>
      <c r="D23" s="45">
        <f t="shared" si="7"/>
        <v>4999</v>
      </c>
      <c r="E23" s="46">
        <f t="shared" si="8"/>
        <v>12.838028711574514</v>
      </c>
      <c r="F23" s="45">
        <f t="shared" si="9"/>
        <v>14830</v>
      </c>
      <c r="G23" s="47">
        <f t="shared" si="10"/>
        <v>29.66593318663733</v>
      </c>
      <c r="H23" s="48">
        <v>16567</v>
      </c>
      <c r="I23" s="49">
        <v>4999</v>
      </c>
      <c r="J23" s="31">
        <f t="shared" si="11"/>
        <v>30.174443170157545</v>
      </c>
      <c r="K23" s="49">
        <v>14830</v>
      </c>
      <c r="L23" s="50">
        <f t="shared" si="12"/>
        <v>29.66593318663733</v>
      </c>
      <c r="M23" s="51"/>
      <c r="N23" s="33"/>
      <c r="O23" s="34"/>
      <c r="P23" s="33"/>
      <c r="Q23" s="47"/>
      <c r="R23" s="52"/>
      <c r="S23" s="53"/>
      <c r="T23" s="54"/>
      <c r="U23" s="54"/>
      <c r="V23" s="55"/>
      <c r="W23" s="39">
        <v>1860</v>
      </c>
      <c r="X23" s="56"/>
      <c r="Y23" s="56"/>
      <c r="Z23" s="31"/>
      <c r="AA23" s="49"/>
      <c r="AB23" s="47"/>
      <c r="AC23" s="39">
        <v>13121</v>
      </c>
      <c r="AD23" s="57"/>
      <c r="AE23" s="57"/>
      <c r="AF23" s="57"/>
      <c r="AG23" s="47" t="e">
        <f>AF23/AD23*10</f>
        <v>#DIV/0!</v>
      </c>
      <c r="AH23" s="39">
        <v>4778</v>
      </c>
      <c r="AI23" s="59"/>
      <c r="AJ23" s="59"/>
      <c r="AK23" s="59"/>
      <c r="AL23" s="62"/>
      <c r="AM23" s="39">
        <v>695</v>
      </c>
      <c r="AN23" s="61"/>
      <c r="AO23" s="61"/>
      <c r="AP23" s="61"/>
      <c r="AQ23" s="47"/>
      <c r="AR23" s="39">
        <v>1825</v>
      </c>
      <c r="AS23" s="57"/>
      <c r="AT23" s="57"/>
      <c r="AU23" s="57"/>
      <c r="AV23" s="62"/>
      <c r="AW23" s="63">
        <v>0</v>
      </c>
      <c r="AX23" s="57"/>
      <c r="AY23" s="57"/>
      <c r="AZ23" s="57"/>
      <c r="BA23" s="58"/>
      <c r="BB23" s="39">
        <v>30</v>
      </c>
      <c r="BC23" s="64"/>
      <c r="BD23" s="64"/>
      <c r="BE23" s="64"/>
      <c r="BF23" s="50"/>
      <c r="BG23" s="63">
        <v>63</v>
      </c>
      <c r="BH23" s="65"/>
      <c r="BI23" s="65"/>
      <c r="BJ23" s="65"/>
      <c r="BK23" s="58"/>
      <c r="BL23" s="63"/>
      <c r="BM23" s="57"/>
      <c r="BN23" s="57"/>
      <c r="BO23" s="57"/>
      <c r="BP23" s="58"/>
      <c r="BQ23" s="51">
        <v>1147</v>
      </c>
      <c r="BR23" s="69">
        <v>240</v>
      </c>
      <c r="BS23" s="31">
        <f>BR23/BQ23*100</f>
        <v>20.92414995640802</v>
      </c>
      <c r="BT23" s="69">
        <v>186</v>
      </c>
      <c r="BU23" s="47">
        <f>BT23/BR23*10</f>
        <v>7.75</v>
      </c>
    </row>
    <row r="24" spans="1:73" ht="16.5" customHeight="1">
      <c r="A24" s="68" t="s">
        <v>11</v>
      </c>
      <c r="B24" s="27"/>
      <c r="C24" s="44">
        <f t="shared" si="6"/>
        <v>22711</v>
      </c>
      <c r="D24" s="45">
        <f t="shared" si="7"/>
        <v>537</v>
      </c>
      <c r="E24" s="46">
        <f t="shared" si="8"/>
        <v>2.3644929769715115</v>
      </c>
      <c r="F24" s="45">
        <f t="shared" si="9"/>
        <v>956</v>
      </c>
      <c r="G24" s="47">
        <f t="shared" si="10"/>
        <v>17.802607076350093</v>
      </c>
      <c r="H24" s="48">
        <v>4404</v>
      </c>
      <c r="I24" s="49">
        <v>537</v>
      </c>
      <c r="J24" s="31">
        <f t="shared" si="11"/>
        <v>12.193460490463215</v>
      </c>
      <c r="K24" s="49">
        <v>956</v>
      </c>
      <c r="L24" s="50">
        <f t="shared" si="12"/>
        <v>17.802607076350093</v>
      </c>
      <c r="M24" s="51">
        <v>338</v>
      </c>
      <c r="N24" s="33"/>
      <c r="O24" s="31"/>
      <c r="P24" s="33"/>
      <c r="Q24" s="47"/>
      <c r="R24" s="52"/>
      <c r="S24" s="53"/>
      <c r="T24" s="54"/>
      <c r="U24" s="54"/>
      <c r="V24" s="55"/>
      <c r="W24" s="39"/>
      <c r="X24" s="56"/>
      <c r="Y24" s="56"/>
      <c r="Z24" s="31"/>
      <c r="AA24" s="49"/>
      <c r="AB24" s="47"/>
      <c r="AC24" s="39">
        <v>15218</v>
      </c>
      <c r="AD24" s="57"/>
      <c r="AE24" s="57"/>
      <c r="AF24" s="57"/>
      <c r="AG24" s="47"/>
      <c r="AH24" s="39">
        <v>1297</v>
      </c>
      <c r="AI24" s="59"/>
      <c r="AJ24" s="59"/>
      <c r="AK24" s="59"/>
      <c r="AL24" s="62"/>
      <c r="AM24" s="39">
        <v>1454</v>
      </c>
      <c r="AN24" s="61"/>
      <c r="AO24" s="61"/>
      <c r="AP24" s="61"/>
      <c r="AQ24" s="47"/>
      <c r="AR24" s="39">
        <v>0</v>
      </c>
      <c r="AS24" s="57"/>
      <c r="AT24" s="57"/>
      <c r="AU24" s="57"/>
      <c r="AV24" s="62"/>
      <c r="AW24" s="63"/>
      <c r="AX24" s="57"/>
      <c r="AY24" s="57"/>
      <c r="AZ24" s="57"/>
      <c r="BA24" s="58"/>
      <c r="BB24" s="39"/>
      <c r="BC24" s="64"/>
      <c r="BD24" s="64"/>
      <c r="BE24" s="64"/>
      <c r="BF24" s="50"/>
      <c r="BG24" s="63"/>
      <c r="BH24" s="65"/>
      <c r="BI24" s="65"/>
      <c r="BJ24" s="65"/>
      <c r="BK24" s="58"/>
      <c r="BL24" s="63"/>
      <c r="BM24" s="57"/>
      <c r="BN24" s="57"/>
      <c r="BO24" s="57"/>
      <c r="BP24" s="58"/>
      <c r="BQ24" s="51"/>
      <c r="BR24" s="69"/>
      <c r="BS24" s="31"/>
      <c r="BT24" s="69"/>
      <c r="BU24" s="47"/>
    </row>
    <row r="25" spans="1:73" ht="16.5" customHeight="1">
      <c r="A25" s="68" t="s">
        <v>12</v>
      </c>
      <c r="B25" s="27">
        <v>194</v>
      </c>
      <c r="C25" s="44">
        <f t="shared" si="6"/>
        <v>41139</v>
      </c>
      <c r="D25" s="45">
        <f>I25+N25+S25+Y25+AD25+AI25+AN25+AS25+AX25+BC25+BH25+BM25</f>
        <v>3840</v>
      </c>
      <c r="E25" s="46">
        <f t="shared" si="8"/>
        <v>9.334208415372276</v>
      </c>
      <c r="F25" s="45">
        <f>K25+P25+U25+AA25+AF25+AK25+AP25+AU25+AZ25+BE25+BJ25+BO25</f>
        <v>13314</v>
      </c>
      <c r="G25" s="47">
        <f>F25/D25*10</f>
        <v>34.671875</v>
      </c>
      <c r="H25" s="48">
        <v>15910</v>
      </c>
      <c r="I25" s="49">
        <v>3500</v>
      </c>
      <c r="J25" s="31">
        <f>I25/H25*100</f>
        <v>21.99874292897549</v>
      </c>
      <c r="K25" s="49">
        <v>12464</v>
      </c>
      <c r="L25" s="50">
        <f>K25/I25*10</f>
        <v>35.61142857142857</v>
      </c>
      <c r="M25" s="51">
        <v>937</v>
      </c>
      <c r="N25" s="33"/>
      <c r="O25" s="31"/>
      <c r="P25" s="33"/>
      <c r="Q25" s="47"/>
      <c r="R25" s="52"/>
      <c r="S25" s="53"/>
      <c r="T25" s="54"/>
      <c r="U25" s="54"/>
      <c r="V25" s="55"/>
      <c r="W25" s="76">
        <v>2059</v>
      </c>
      <c r="X25" s="77"/>
      <c r="Y25" s="77">
        <v>340</v>
      </c>
      <c r="Z25" s="31">
        <f>Y25/W25*100</f>
        <v>16.51287032540068</v>
      </c>
      <c r="AA25" s="49">
        <v>850</v>
      </c>
      <c r="AB25" s="47">
        <f>AA25/Y25*10</f>
        <v>25</v>
      </c>
      <c r="AC25" s="39">
        <v>11382</v>
      </c>
      <c r="AD25" s="71"/>
      <c r="AE25" s="71"/>
      <c r="AF25" s="71"/>
      <c r="AG25" s="47"/>
      <c r="AH25" s="39">
        <v>8928</v>
      </c>
      <c r="AI25" s="72"/>
      <c r="AJ25" s="72"/>
      <c r="AK25" s="72"/>
      <c r="AL25" s="60"/>
      <c r="AM25" s="39">
        <v>1549</v>
      </c>
      <c r="AN25" s="73"/>
      <c r="AO25" s="73"/>
      <c r="AP25" s="73"/>
      <c r="AQ25" s="47" t="e">
        <f>AP25/AN25*10</f>
        <v>#DIV/0!</v>
      </c>
      <c r="AR25" s="39">
        <v>0</v>
      </c>
      <c r="AS25" s="71"/>
      <c r="AT25" s="71"/>
      <c r="AU25" s="71"/>
      <c r="AV25" s="60"/>
      <c r="AW25" s="63">
        <v>70</v>
      </c>
      <c r="AX25" s="71"/>
      <c r="AY25" s="71"/>
      <c r="AZ25" s="71"/>
      <c r="BA25" s="47"/>
      <c r="BB25" s="39">
        <v>103</v>
      </c>
      <c r="BC25" s="64"/>
      <c r="BD25" s="64"/>
      <c r="BE25" s="64"/>
      <c r="BF25" s="47"/>
      <c r="BG25" s="63">
        <v>201</v>
      </c>
      <c r="BH25" s="74"/>
      <c r="BI25" s="74"/>
      <c r="BJ25" s="74"/>
      <c r="BK25" s="47" t="e">
        <f>BJ25/BH25*10</f>
        <v>#DIV/0!</v>
      </c>
      <c r="BL25" s="63"/>
      <c r="BM25" s="71"/>
      <c r="BN25" s="71"/>
      <c r="BO25" s="71"/>
      <c r="BP25" s="47"/>
      <c r="BQ25" s="51"/>
      <c r="BR25" s="69"/>
      <c r="BS25" s="31"/>
      <c r="BT25" s="69"/>
      <c r="BU25" s="47"/>
    </row>
    <row r="26" spans="1:73" ht="17.25" customHeight="1">
      <c r="A26" s="26" t="s">
        <v>23</v>
      </c>
      <c r="B26" s="27"/>
      <c r="C26" s="44">
        <f t="shared" si="6"/>
        <v>58520</v>
      </c>
      <c r="D26" s="45">
        <f>I26+N26+S26+Y26+AD26+AI26+AN26+AS26+AX26+BC26+BH26+BM26</f>
        <v>3838</v>
      </c>
      <c r="E26" s="46">
        <f t="shared" si="8"/>
        <v>6.558441558441558</v>
      </c>
      <c r="F26" s="45">
        <f>K26+P26+U26+AA26+AF26+AK26+AP26+AU26+AZ26+BE26+BJ26+BO26</f>
        <v>12908</v>
      </c>
      <c r="G26" s="47">
        <f>F26/D26*10</f>
        <v>33.632100052110474</v>
      </c>
      <c r="H26" s="48">
        <v>17084</v>
      </c>
      <c r="I26" s="49">
        <v>3808</v>
      </c>
      <c r="J26" s="31">
        <f>I26/H26*100</f>
        <v>22.289861859049402</v>
      </c>
      <c r="K26" s="49">
        <v>12848</v>
      </c>
      <c r="L26" s="50">
        <f>K26/I26*10</f>
        <v>33.739495798319325</v>
      </c>
      <c r="M26" s="51">
        <v>348</v>
      </c>
      <c r="N26" s="33">
        <v>30</v>
      </c>
      <c r="O26" s="34">
        <f>N26/M26*100</f>
        <v>8.620689655172415</v>
      </c>
      <c r="P26" s="33">
        <v>60</v>
      </c>
      <c r="Q26" s="50">
        <f>P26/N26*10</f>
        <v>20</v>
      </c>
      <c r="R26" s="52"/>
      <c r="S26" s="53"/>
      <c r="T26" s="54"/>
      <c r="U26" s="54"/>
      <c r="V26" s="55"/>
      <c r="W26" s="39">
        <v>678</v>
      </c>
      <c r="X26" s="56"/>
      <c r="Y26" s="56"/>
      <c r="Z26" s="56"/>
      <c r="AA26" s="49"/>
      <c r="AB26" s="47"/>
      <c r="AC26" s="39">
        <v>27810</v>
      </c>
      <c r="AD26" s="57"/>
      <c r="AE26" s="57"/>
      <c r="AF26" s="57"/>
      <c r="AG26" s="47" t="e">
        <f>AF26/AD26*10</f>
        <v>#DIV/0!</v>
      </c>
      <c r="AH26" s="39">
        <v>10498</v>
      </c>
      <c r="AI26" s="59"/>
      <c r="AJ26" s="59"/>
      <c r="AK26" s="59"/>
      <c r="AL26" s="60"/>
      <c r="AM26" s="39">
        <v>1158</v>
      </c>
      <c r="AN26" s="61"/>
      <c r="AO26" s="61"/>
      <c r="AP26" s="61"/>
      <c r="AQ26" s="47" t="e">
        <f>AP26/AN26*10</f>
        <v>#DIV/0!</v>
      </c>
      <c r="AR26" s="39">
        <v>240</v>
      </c>
      <c r="AS26" s="57"/>
      <c r="AT26" s="57"/>
      <c r="AU26" s="57"/>
      <c r="AV26" s="62"/>
      <c r="AW26" s="63"/>
      <c r="AX26" s="57"/>
      <c r="AY26" s="57"/>
      <c r="AZ26" s="57"/>
      <c r="BA26" s="58"/>
      <c r="BB26" s="39">
        <v>520</v>
      </c>
      <c r="BC26" s="64"/>
      <c r="BD26" s="64"/>
      <c r="BE26" s="64"/>
      <c r="BF26" s="50"/>
      <c r="BG26" s="63"/>
      <c r="BH26" s="65"/>
      <c r="BI26" s="65"/>
      <c r="BJ26" s="65"/>
      <c r="BK26" s="58"/>
      <c r="BL26" s="63">
        <v>184</v>
      </c>
      <c r="BM26" s="57"/>
      <c r="BN26" s="57"/>
      <c r="BO26" s="57"/>
      <c r="BP26" s="58"/>
      <c r="BQ26" s="51"/>
      <c r="BR26" s="69"/>
      <c r="BS26" s="31"/>
      <c r="BT26" s="69"/>
      <c r="BU26" s="47"/>
    </row>
    <row r="27" spans="1:73" ht="16.5" customHeight="1">
      <c r="A27" s="68" t="s">
        <v>13</v>
      </c>
      <c r="B27" s="27">
        <v>342</v>
      </c>
      <c r="C27" s="44">
        <f t="shared" si="6"/>
        <v>45841</v>
      </c>
      <c r="D27" s="45">
        <f>I27+N27+S27+Y27+AD27+AI27+AN27+AS27+AX27+BC27+BH27+BM27</f>
        <v>8970</v>
      </c>
      <c r="E27" s="46">
        <f>D27/C27*100</f>
        <v>19.567635959075936</v>
      </c>
      <c r="F27" s="45">
        <f>K27+P27+U27+AA27+AF27+AK27+AP27+AU27+AZ27+BE27+BJ27+BO27</f>
        <v>32686</v>
      </c>
      <c r="G27" s="47">
        <f>F27/D27*10</f>
        <v>36.439241917502784</v>
      </c>
      <c r="H27" s="48">
        <v>20570</v>
      </c>
      <c r="I27" s="49">
        <v>8370</v>
      </c>
      <c r="J27" s="31">
        <f>I27/H27*100</f>
        <v>40.690325717063686</v>
      </c>
      <c r="K27" s="49">
        <v>31346</v>
      </c>
      <c r="L27" s="50">
        <f>K27/I27*10</f>
        <v>37.45041816009558</v>
      </c>
      <c r="M27" s="51">
        <v>2791</v>
      </c>
      <c r="N27" s="33">
        <v>600</v>
      </c>
      <c r="O27" s="34">
        <f>N27/M27*100</f>
        <v>21.49767108563239</v>
      </c>
      <c r="P27" s="33">
        <v>1340</v>
      </c>
      <c r="Q27" s="50">
        <f>P27/N27*10</f>
        <v>22.333333333333336</v>
      </c>
      <c r="R27" s="52"/>
      <c r="S27" s="53"/>
      <c r="T27" s="54"/>
      <c r="U27" s="54"/>
      <c r="V27" s="55"/>
      <c r="W27" s="39">
        <v>3</v>
      </c>
      <c r="X27" s="56"/>
      <c r="Y27" s="56"/>
      <c r="Z27" s="56"/>
      <c r="AA27" s="49"/>
      <c r="AB27" s="47"/>
      <c r="AC27" s="39">
        <v>2705</v>
      </c>
      <c r="AD27" s="57"/>
      <c r="AE27" s="57"/>
      <c r="AF27" s="57"/>
      <c r="AG27" s="47" t="e">
        <f>AF27/AD27*10</f>
        <v>#DIV/0!</v>
      </c>
      <c r="AH27" s="39">
        <v>12298</v>
      </c>
      <c r="AI27" s="59"/>
      <c r="AJ27" s="59"/>
      <c r="AK27" s="59"/>
      <c r="AL27" s="60"/>
      <c r="AM27" s="39">
        <v>1487</v>
      </c>
      <c r="AN27" s="61"/>
      <c r="AO27" s="61"/>
      <c r="AP27" s="61"/>
      <c r="AQ27" s="47" t="e">
        <f>AP27/AN27*10</f>
        <v>#DIV/0!</v>
      </c>
      <c r="AR27" s="39">
        <v>4026</v>
      </c>
      <c r="AS27" s="57"/>
      <c r="AT27" s="57"/>
      <c r="AU27" s="57"/>
      <c r="AV27" s="62"/>
      <c r="AW27" s="63">
        <v>1</v>
      </c>
      <c r="AX27" s="57"/>
      <c r="AY27" s="57"/>
      <c r="AZ27" s="57"/>
      <c r="BA27" s="58"/>
      <c r="BB27" s="39">
        <v>1218</v>
      </c>
      <c r="BC27" s="64"/>
      <c r="BD27" s="64"/>
      <c r="BE27" s="64"/>
      <c r="BF27" s="50"/>
      <c r="BG27" s="63">
        <v>330</v>
      </c>
      <c r="BH27" s="65"/>
      <c r="BI27" s="65"/>
      <c r="BJ27" s="65"/>
      <c r="BK27" s="58"/>
      <c r="BL27" s="63">
        <v>412</v>
      </c>
      <c r="BM27" s="57"/>
      <c r="BN27" s="57"/>
      <c r="BO27" s="57"/>
      <c r="BP27" s="58"/>
      <c r="BQ27" s="51">
        <v>606</v>
      </c>
      <c r="BR27" s="69">
        <v>606</v>
      </c>
      <c r="BS27" s="31">
        <f>BR27/BQ27*100</f>
        <v>100</v>
      </c>
      <c r="BT27" s="69">
        <v>270</v>
      </c>
      <c r="BU27" s="47">
        <f>BT27/BR27*10</f>
        <v>4.455445544554456</v>
      </c>
    </row>
    <row r="28" spans="1:73" ht="16.5" customHeight="1">
      <c r="A28" s="78"/>
      <c r="B28" s="27"/>
      <c r="C28" s="79"/>
      <c r="D28" s="80"/>
      <c r="E28" s="80"/>
      <c r="F28" s="80"/>
      <c r="G28" s="81"/>
      <c r="H28" s="48"/>
      <c r="I28" s="49"/>
      <c r="J28" s="31"/>
      <c r="K28" s="49"/>
      <c r="L28" s="58"/>
      <c r="M28" s="48"/>
      <c r="N28" s="49"/>
      <c r="O28" s="34"/>
      <c r="P28" s="49"/>
      <c r="Q28" s="58"/>
      <c r="R28" s="82"/>
      <c r="S28" s="83"/>
      <c r="T28" s="84"/>
      <c r="U28" s="84"/>
      <c r="V28" s="85"/>
      <c r="W28" s="48"/>
      <c r="X28" s="57"/>
      <c r="Y28" s="49"/>
      <c r="Z28" s="49"/>
      <c r="AA28" s="49"/>
      <c r="AB28" s="47"/>
      <c r="AC28" s="48"/>
      <c r="AD28" s="57"/>
      <c r="AE28" s="57"/>
      <c r="AF28" s="57"/>
      <c r="AG28" s="58"/>
      <c r="AH28" s="48"/>
      <c r="AI28" s="49"/>
      <c r="AJ28" s="49"/>
      <c r="AK28" s="49"/>
      <c r="AL28" s="62"/>
      <c r="AM28" s="48"/>
      <c r="AN28" s="57"/>
      <c r="AO28" s="57"/>
      <c r="AP28" s="57"/>
      <c r="AQ28" s="58"/>
      <c r="AR28" s="48"/>
      <c r="AS28" s="57"/>
      <c r="AT28" s="57"/>
      <c r="AU28" s="57"/>
      <c r="AV28" s="62"/>
      <c r="AW28" s="48"/>
      <c r="AX28" s="57"/>
      <c r="AY28" s="57"/>
      <c r="AZ28" s="57"/>
      <c r="BA28" s="58"/>
      <c r="BB28" s="48"/>
      <c r="BC28" s="57"/>
      <c r="BD28" s="57"/>
      <c r="BE28" s="57"/>
      <c r="BF28" s="50"/>
      <c r="BG28" s="48"/>
      <c r="BH28" s="57"/>
      <c r="BI28" s="57"/>
      <c r="BJ28" s="57"/>
      <c r="BK28" s="58"/>
      <c r="BL28" s="48"/>
      <c r="BM28" s="57"/>
      <c r="BN28" s="57"/>
      <c r="BO28" s="57"/>
      <c r="BP28" s="58"/>
      <c r="BQ28" s="66"/>
      <c r="BR28" s="67"/>
      <c r="BS28" s="31"/>
      <c r="BT28" s="67"/>
      <c r="BU28" s="86"/>
    </row>
    <row r="29" spans="1:73" ht="19.5" customHeight="1">
      <c r="A29" s="87" t="s">
        <v>24</v>
      </c>
      <c r="B29" s="88">
        <f>SUM(B7:B27)</f>
        <v>3077</v>
      </c>
      <c r="C29" s="89">
        <f>SUM(C7:C27)</f>
        <v>552101</v>
      </c>
      <c r="D29" s="90">
        <f>SUM(D7:D27)</f>
        <v>87221</v>
      </c>
      <c r="E29" s="91">
        <f>D29/C29*100</f>
        <v>15.798015218229997</v>
      </c>
      <c r="F29" s="90">
        <f>SUM(F7:F27)</f>
        <v>271103</v>
      </c>
      <c r="G29" s="92">
        <f>F29/D29*10</f>
        <v>31.08230815973217</v>
      </c>
      <c r="H29" s="89">
        <f>SUM(H7:H27)</f>
        <v>228662</v>
      </c>
      <c r="I29" s="90">
        <f>SUM(I7:I27)</f>
        <v>78544</v>
      </c>
      <c r="J29" s="93">
        <f>I29/H29*100</f>
        <v>34.34938905458712</v>
      </c>
      <c r="K29" s="90">
        <f>SUM(K7:K27)</f>
        <v>252806</v>
      </c>
      <c r="L29" s="92">
        <f>K29/I29*10</f>
        <v>32.186545121205945</v>
      </c>
      <c r="M29" s="89">
        <f>SUM(M7:M27)</f>
        <v>25785</v>
      </c>
      <c r="N29" s="90">
        <f>SUM(N7:N27)</f>
        <v>7336</v>
      </c>
      <c r="O29" s="93">
        <f>N29/M29*100</f>
        <v>28.450649602482063</v>
      </c>
      <c r="P29" s="90">
        <f>SUM(P7:P27)</f>
        <v>14885</v>
      </c>
      <c r="Q29" s="92">
        <f>P29/N29*10</f>
        <v>20.290348964013084</v>
      </c>
      <c r="R29" s="94">
        <f>SUM(R7:R27)</f>
        <v>1053</v>
      </c>
      <c r="S29" s="95"/>
      <c r="T29" s="96"/>
      <c r="U29" s="96"/>
      <c r="V29" s="97"/>
      <c r="W29" s="89">
        <f>SUM(W7:W27)</f>
        <v>8857</v>
      </c>
      <c r="X29" s="90">
        <f>SUM(X7:X27)</f>
        <v>800</v>
      </c>
      <c r="Y29" s="90">
        <f>SUM(Y7:Y28)</f>
        <v>1085</v>
      </c>
      <c r="Z29" s="93">
        <f>Y29/W29*100</f>
        <v>12.250197583831996</v>
      </c>
      <c r="AA29" s="90">
        <f>SUM(AA7:AA28)</f>
        <v>2406</v>
      </c>
      <c r="AB29" s="92">
        <f>AA29/Y29*10</f>
        <v>22.17511520737327</v>
      </c>
      <c r="AC29" s="89">
        <f>SUM(AC7:AC27)</f>
        <v>139762</v>
      </c>
      <c r="AD29" s="90">
        <f>SUM(AD7:AD27)</f>
        <v>0</v>
      </c>
      <c r="AE29" s="90"/>
      <c r="AF29" s="90">
        <f>SUM(AF7:AF27)</f>
        <v>0</v>
      </c>
      <c r="AG29" s="98" t="e">
        <f>AF29/AD29*10</f>
        <v>#DIV/0!</v>
      </c>
      <c r="AH29" s="89">
        <f>SUM(AH7:AH27)</f>
        <v>95145</v>
      </c>
      <c r="AI29" s="90">
        <f>SUM(AI7:AI27)</f>
        <v>256</v>
      </c>
      <c r="AJ29" s="99">
        <f>AI29/AH29*100</f>
        <v>0.2690630090913868</v>
      </c>
      <c r="AK29" s="90">
        <f>SUM(AK7:AK27)</f>
        <v>1006</v>
      </c>
      <c r="AL29" s="100">
        <f>AK29/AI29*10</f>
        <v>39.296875</v>
      </c>
      <c r="AM29" s="89">
        <f>SUM(AM7:AM27)</f>
        <v>32817</v>
      </c>
      <c r="AN29" s="101">
        <f>SUM(AN7:AN27)</f>
        <v>0</v>
      </c>
      <c r="AO29" s="101"/>
      <c r="AP29" s="101">
        <f>SUM(AP7:AP27)</f>
        <v>0</v>
      </c>
      <c r="AQ29" s="92" t="e">
        <f>AP29/AN29*10</f>
        <v>#DIV/0!</v>
      </c>
      <c r="AR29" s="89">
        <f>SUM(AR7:AR27)</f>
        <v>10538</v>
      </c>
      <c r="AS29" s="102"/>
      <c r="AT29" s="102"/>
      <c r="AU29" s="102"/>
      <c r="AV29" s="100"/>
      <c r="AW29" s="89">
        <f>SUM(AW7:AW27)</f>
        <v>1167</v>
      </c>
      <c r="AX29" s="102"/>
      <c r="AY29" s="102"/>
      <c r="AZ29" s="102"/>
      <c r="BA29" s="92"/>
      <c r="BB29" s="89">
        <f>SUM(BB7:BB27)</f>
        <v>5354</v>
      </c>
      <c r="BC29" s="102"/>
      <c r="BD29" s="102"/>
      <c r="BE29" s="102"/>
      <c r="BF29" s="103"/>
      <c r="BG29" s="89">
        <f>SUM(BG7:BG27)</f>
        <v>1091</v>
      </c>
      <c r="BH29" s="101">
        <f>SUM(BH7:BH27)</f>
        <v>0</v>
      </c>
      <c r="BI29" s="101"/>
      <c r="BJ29" s="101">
        <f>SUM(BJ7:BJ27)</f>
        <v>0</v>
      </c>
      <c r="BK29" s="92" t="e">
        <f>BJ29/BH29*10</f>
        <v>#DIV/0!</v>
      </c>
      <c r="BL29" s="89">
        <f>SUM(BL7:BL27)</f>
        <v>1870</v>
      </c>
      <c r="BM29" s="102"/>
      <c r="BN29" s="102"/>
      <c r="BO29" s="102"/>
      <c r="BP29" s="92"/>
      <c r="BQ29" s="89">
        <f>SUM(BQ7:BQ27)</f>
        <v>7277</v>
      </c>
      <c r="BR29" s="90">
        <f>SUM(BR7:BR27)</f>
        <v>2310</v>
      </c>
      <c r="BS29" s="93">
        <f>BR29/BQ29*100</f>
        <v>31.743850487838394</v>
      </c>
      <c r="BT29" s="90">
        <f>SUM(BT7:BT27)</f>
        <v>1507</v>
      </c>
      <c r="BU29" s="104">
        <f>BT29/BR29*10</f>
        <v>6.523809523809524</v>
      </c>
    </row>
    <row r="30" spans="1:73" ht="18" customHeight="1" thickBot="1">
      <c r="A30" s="105" t="s">
        <v>15</v>
      </c>
      <c r="B30" s="106">
        <v>3554</v>
      </c>
      <c r="C30" s="107">
        <v>550079</v>
      </c>
      <c r="D30" s="108">
        <v>28745</v>
      </c>
      <c r="E30" s="109">
        <v>5.225613048307607</v>
      </c>
      <c r="F30" s="108">
        <v>72261</v>
      </c>
      <c r="G30" s="110">
        <v>25.138632805705342</v>
      </c>
      <c r="H30" s="107">
        <v>241433</v>
      </c>
      <c r="I30" s="111">
        <v>26608</v>
      </c>
      <c r="J30" s="31">
        <v>11.020862930916651</v>
      </c>
      <c r="K30" s="111">
        <v>65682</v>
      </c>
      <c r="L30" s="112">
        <v>24.685057125676487</v>
      </c>
      <c r="M30" s="107">
        <v>33835</v>
      </c>
      <c r="N30" s="111">
        <v>1929</v>
      </c>
      <c r="O30" s="113">
        <v>5.701196985370179</v>
      </c>
      <c r="P30" s="111">
        <v>6479</v>
      </c>
      <c r="Q30" s="114">
        <v>33.58735095904614</v>
      </c>
      <c r="R30" s="115"/>
      <c r="S30" s="116"/>
      <c r="T30" s="117"/>
      <c r="U30" s="117"/>
      <c r="V30" s="118"/>
      <c r="W30" s="119"/>
      <c r="X30" s="120"/>
      <c r="Y30" s="120"/>
      <c r="Z30" s="120"/>
      <c r="AA30" s="120"/>
      <c r="AB30" s="110"/>
      <c r="AC30" s="119"/>
      <c r="AD30" s="120"/>
      <c r="AE30" s="120"/>
      <c r="AF30" s="120"/>
      <c r="AG30" s="121"/>
      <c r="AH30" s="119">
        <v>101994</v>
      </c>
      <c r="AI30" s="120">
        <v>136</v>
      </c>
      <c r="AJ30" s="99">
        <f>AI30/AH30*100</f>
        <v>0.1333411769319764</v>
      </c>
      <c r="AK30" s="120">
        <v>100</v>
      </c>
      <c r="AL30" s="100">
        <f>AK30/AI30*10</f>
        <v>7.352941176470589</v>
      </c>
      <c r="AM30" s="119"/>
      <c r="AN30" s="120"/>
      <c r="AO30" s="120"/>
      <c r="AP30" s="120"/>
      <c r="AQ30" s="121"/>
      <c r="AR30" s="119"/>
      <c r="AS30" s="120"/>
      <c r="AT30" s="120"/>
      <c r="AU30" s="120"/>
      <c r="AV30" s="122"/>
      <c r="AW30" s="119"/>
      <c r="AX30" s="120"/>
      <c r="AY30" s="120"/>
      <c r="AZ30" s="120"/>
      <c r="BA30" s="121"/>
      <c r="BB30" s="119"/>
      <c r="BC30" s="120"/>
      <c r="BD30" s="120"/>
      <c r="BE30" s="120"/>
      <c r="BF30" s="121"/>
      <c r="BG30" s="119"/>
      <c r="BH30" s="120"/>
      <c r="BI30" s="120"/>
      <c r="BJ30" s="120"/>
      <c r="BK30" s="121"/>
      <c r="BL30" s="119"/>
      <c r="BM30" s="109"/>
      <c r="BN30" s="109"/>
      <c r="BO30" s="109"/>
      <c r="BP30" s="110"/>
      <c r="BQ30" s="123">
        <v>16127</v>
      </c>
      <c r="BR30" s="108">
        <v>9649</v>
      </c>
      <c r="BS30" s="31">
        <v>68.7</v>
      </c>
      <c r="BT30" s="108">
        <v>10307</v>
      </c>
      <c r="BU30" s="124">
        <v>8.1</v>
      </c>
    </row>
  </sheetData>
  <sheetProtection/>
  <mergeCells count="20">
    <mergeCell ref="BQ4:BU4"/>
    <mergeCell ref="BB4:BF4"/>
    <mergeCell ref="M4:Q4"/>
    <mergeCell ref="W4:AB4"/>
    <mergeCell ref="AC4:AG4"/>
    <mergeCell ref="AH4:AL4"/>
    <mergeCell ref="BG4:BK4"/>
    <mergeCell ref="BL4:BP4"/>
    <mergeCell ref="R4:V4"/>
    <mergeCell ref="AM4:AQ4"/>
    <mergeCell ref="P1:Q1"/>
    <mergeCell ref="AA1:AB1"/>
    <mergeCell ref="BQ1:BU1"/>
    <mergeCell ref="C1:L2"/>
    <mergeCell ref="AR4:AV4"/>
    <mergeCell ref="AW4:BA4"/>
    <mergeCell ref="A4:A6"/>
    <mergeCell ref="B4:B6"/>
    <mergeCell ref="C4:G4"/>
    <mergeCell ref="H4:L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2" manualBreakCount="2">
    <brk id="12" max="65535" man="1"/>
    <brk id="2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27"/>
  <sheetViews>
    <sheetView view="pageBreakPreview" zoomScaleSheetLayoutView="100" workbookViewId="0" topLeftCell="A1">
      <selection activeCell="BB8" sqref="BB8"/>
    </sheetView>
  </sheetViews>
  <sheetFormatPr defaultColWidth="9.00390625" defaultRowHeight="12.75"/>
  <cols>
    <col min="1" max="1" width="27.375" style="0" customWidth="1"/>
    <col min="2" max="5" width="9.125" style="0" hidden="1" customWidth="1"/>
    <col min="6" max="6" width="9.00390625" style="0" hidden="1" customWidth="1"/>
    <col min="7" max="19" width="9.125" style="0" hidden="1" customWidth="1"/>
    <col min="20" max="20" width="0.12890625" style="0" hidden="1" customWidth="1"/>
    <col min="21" max="33" width="9.125" style="0" hidden="1" customWidth="1"/>
    <col min="34" max="34" width="0.12890625" style="0" hidden="1" customWidth="1"/>
    <col min="35" max="47" width="9.125" style="0" hidden="1" customWidth="1"/>
    <col min="48" max="48" width="24.00390625" style="0" customWidth="1"/>
    <col min="49" max="49" width="21.00390625" style="0" customWidth="1"/>
    <col min="50" max="50" width="20.25390625" style="0" customWidth="1"/>
    <col min="51" max="51" width="23.00390625" style="0" customWidth="1"/>
    <col min="52" max="52" width="23.625" style="0" customWidth="1"/>
  </cols>
  <sheetData>
    <row r="1" spans="1:52" ht="18.75">
      <c r="A1" s="5"/>
      <c r="B1" s="5"/>
      <c r="C1" s="5"/>
      <c r="D1" s="5"/>
      <c r="E1" s="5"/>
      <c r="F1" s="5"/>
      <c r="G1" s="291" t="s">
        <v>53</v>
      </c>
      <c r="H1" s="291"/>
      <c r="I1" s="291"/>
      <c r="J1" s="291"/>
      <c r="K1" s="291"/>
      <c r="L1" s="291"/>
      <c r="M1" s="291"/>
      <c r="N1" s="291"/>
      <c r="O1" s="29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302" t="s">
        <v>53</v>
      </c>
      <c r="AW1" s="303"/>
      <c r="AX1" s="303"/>
      <c r="AY1" s="303"/>
      <c r="AZ1" s="303"/>
    </row>
    <row r="2" spans="1:52" ht="19.5" thickBot="1">
      <c r="A2" s="5"/>
      <c r="B2" s="5"/>
      <c r="C2" s="5"/>
      <c r="D2" s="5"/>
      <c r="E2" s="5"/>
      <c r="F2" s="5"/>
      <c r="G2" s="5"/>
      <c r="H2" s="5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  <c r="AE2" s="5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126"/>
      <c r="AW2" s="1"/>
      <c r="AX2" s="1"/>
      <c r="AY2" s="125"/>
      <c r="AZ2" s="127">
        <v>42576</v>
      </c>
    </row>
    <row r="3" spans="1:52" ht="15.75">
      <c r="A3" s="298" t="s">
        <v>17</v>
      </c>
      <c r="B3" s="300" t="s">
        <v>27</v>
      </c>
      <c r="C3" s="300"/>
      <c r="D3" s="300"/>
      <c r="E3" s="300"/>
      <c r="F3" s="300"/>
      <c r="G3" s="297" t="s">
        <v>54</v>
      </c>
      <c r="H3" s="297"/>
      <c r="I3" s="297"/>
      <c r="J3" s="297"/>
      <c r="K3" s="297"/>
      <c r="L3" s="297" t="s">
        <v>55</v>
      </c>
      <c r="M3" s="297"/>
      <c r="N3" s="297"/>
      <c r="O3" s="297"/>
      <c r="P3" s="297" t="s">
        <v>56</v>
      </c>
      <c r="Q3" s="297"/>
      <c r="R3" s="297"/>
      <c r="S3" s="297"/>
      <c r="T3" s="297" t="s">
        <v>57</v>
      </c>
      <c r="U3" s="297"/>
      <c r="V3" s="297"/>
      <c r="W3" s="297"/>
      <c r="X3" s="297" t="s">
        <v>58</v>
      </c>
      <c r="Y3" s="297"/>
      <c r="Z3" s="297"/>
      <c r="AA3" s="297"/>
      <c r="AB3" s="297" t="s">
        <v>59</v>
      </c>
      <c r="AC3" s="297"/>
      <c r="AD3" s="297"/>
      <c r="AE3" s="297"/>
      <c r="AF3" s="297" t="s">
        <v>60</v>
      </c>
      <c r="AG3" s="297"/>
      <c r="AH3" s="297"/>
      <c r="AI3" s="297"/>
      <c r="AJ3" s="297" t="s">
        <v>61</v>
      </c>
      <c r="AK3" s="297"/>
      <c r="AL3" s="297"/>
      <c r="AM3" s="297"/>
      <c r="AN3" s="297" t="s">
        <v>62</v>
      </c>
      <c r="AO3" s="297"/>
      <c r="AP3" s="297"/>
      <c r="AQ3" s="297"/>
      <c r="AR3" s="297" t="s">
        <v>63</v>
      </c>
      <c r="AS3" s="297"/>
      <c r="AT3" s="297"/>
      <c r="AU3" s="297"/>
      <c r="AV3" s="297" t="s">
        <v>64</v>
      </c>
      <c r="AW3" s="297"/>
      <c r="AX3" s="297"/>
      <c r="AY3" s="297"/>
      <c r="AZ3" s="301"/>
    </row>
    <row r="4" spans="1:52" ht="90.75" customHeight="1">
      <c r="A4" s="299"/>
      <c r="B4" s="129" t="s">
        <v>65</v>
      </c>
      <c r="C4" s="129" t="s">
        <v>28</v>
      </c>
      <c r="D4" s="129" t="s">
        <v>14</v>
      </c>
      <c r="E4" s="129" t="s">
        <v>29</v>
      </c>
      <c r="F4" s="129" t="s">
        <v>30</v>
      </c>
      <c r="G4" s="129" t="s">
        <v>69</v>
      </c>
      <c r="H4" s="129" t="s">
        <v>67</v>
      </c>
      <c r="I4" s="130" t="s">
        <v>14</v>
      </c>
      <c r="J4" s="129" t="s">
        <v>66</v>
      </c>
      <c r="K4" s="129" t="s">
        <v>68</v>
      </c>
      <c r="L4" s="129" t="s">
        <v>70</v>
      </c>
      <c r="M4" s="129" t="s">
        <v>71</v>
      </c>
      <c r="N4" s="129" t="s">
        <v>66</v>
      </c>
      <c r="O4" s="129" t="s">
        <v>72</v>
      </c>
      <c r="P4" s="129" t="s">
        <v>48</v>
      </c>
      <c r="Q4" s="129" t="s">
        <v>73</v>
      </c>
      <c r="R4" s="129" t="s">
        <v>66</v>
      </c>
      <c r="S4" s="129" t="s">
        <v>74</v>
      </c>
      <c r="T4" s="129" t="s">
        <v>75</v>
      </c>
      <c r="U4" s="129" t="s">
        <v>76</v>
      </c>
      <c r="V4" s="129" t="s">
        <v>77</v>
      </c>
      <c r="W4" s="129" t="s">
        <v>78</v>
      </c>
      <c r="X4" s="129" t="s">
        <v>79</v>
      </c>
      <c r="Y4" s="129" t="s">
        <v>80</v>
      </c>
      <c r="Z4" s="129" t="s">
        <v>81</v>
      </c>
      <c r="AA4" s="129" t="s">
        <v>72</v>
      </c>
      <c r="AB4" s="129" t="s">
        <v>82</v>
      </c>
      <c r="AC4" s="129" t="s">
        <v>83</v>
      </c>
      <c r="AD4" s="129" t="s">
        <v>84</v>
      </c>
      <c r="AE4" s="129" t="s">
        <v>68</v>
      </c>
      <c r="AF4" s="129" t="s">
        <v>48</v>
      </c>
      <c r="AG4" s="129" t="s">
        <v>85</v>
      </c>
      <c r="AH4" s="129" t="s">
        <v>84</v>
      </c>
      <c r="AI4" s="129" t="s">
        <v>86</v>
      </c>
      <c r="AJ4" s="129" t="s">
        <v>75</v>
      </c>
      <c r="AK4" s="129" t="s">
        <v>87</v>
      </c>
      <c r="AL4" s="129" t="s">
        <v>88</v>
      </c>
      <c r="AM4" s="129" t="s">
        <v>89</v>
      </c>
      <c r="AN4" s="129" t="s">
        <v>79</v>
      </c>
      <c r="AO4" s="129" t="s">
        <v>90</v>
      </c>
      <c r="AP4" s="129" t="s">
        <v>91</v>
      </c>
      <c r="AQ4" s="129" t="s">
        <v>92</v>
      </c>
      <c r="AR4" s="129" t="s">
        <v>93</v>
      </c>
      <c r="AS4" s="129" t="s">
        <v>94</v>
      </c>
      <c r="AT4" s="129" t="s">
        <v>95</v>
      </c>
      <c r="AU4" s="129" t="s">
        <v>96</v>
      </c>
      <c r="AV4" s="129" t="s">
        <v>97</v>
      </c>
      <c r="AW4" s="129" t="s">
        <v>98</v>
      </c>
      <c r="AX4" s="129" t="s">
        <v>14</v>
      </c>
      <c r="AY4" s="129" t="s">
        <v>66</v>
      </c>
      <c r="AZ4" s="131" t="s">
        <v>89</v>
      </c>
    </row>
    <row r="5" spans="1:52" ht="18" customHeight="1">
      <c r="A5" s="132" t="s">
        <v>0</v>
      </c>
      <c r="B5" s="133"/>
      <c r="C5" s="133"/>
      <c r="D5" s="133"/>
      <c r="E5" s="134"/>
      <c r="F5" s="134"/>
      <c r="G5" s="135"/>
      <c r="H5" s="20"/>
      <c r="I5" s="136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2"/>
    </row>
    <row r="6" spans="1:52" ht="18" customHeight="1">
      <c r="A6" s="137" t="s">
        <v>18</v>
      </c>
      <c r="B6" s="138"/>
      <c r="C6" s="19"/>
      <c r="D6" s="19"/>
      <c r="E6" s="139"/>
      <c r="F6" s="140"/>
      <c r="G6" s="135">
        <v>6984</v>
      </c>
      <c r="H6" s="20"/>
      <c r="I6" s="141"/>
      <c r="J6" s="20"/>
      <c r="K6" s="142">
        <f aca="true" t="shared" si="0" ref="K6:K26">IF(J6&gt;0,J6/H6*10,"")</f>
      </c>
      <c r="L6" s="21"/>
      <c r="M6" s="21"/>
      <c r="N6" s="21"/>
      <c r="O6" s="20"/>
      <c r="P6" s="21"/>
      <c r="Q6" s="21"/>
      <c r="R6" s="21"/>
      <c r="S6" s="20"/>
      <c r="T6" s="21"/>
      <c r="U6" s="21"/>
      <c r="V6" s="21"/>
      <c r="W6" s="142"/>
      <c r="X6" s="21"/>
      <c r="Y6" s="21"/>
      <c r="Z6" s="21"/>
      <c r="AA6" s="20"/>
      <c r="AB6" s="133"/>
      <c r="AC6" s="133"/>
      <c r="AD6" s="133"/>
      <c r="AE6" s="134"/>
      <c r="AF6" s="20"/>
      <c r="AG6" s="20"/>
      <c r="AH6" s="20"/>
      <c r="AI6" s="20"/>
      <c r="AJ6" s="20"/>
      <c r="AK6" s="20"/>
      <c r="AL6" s="20"/>
      <c r="AM6" s="20"/>
      <c r="AN6" s="20">
        <v>80</v>
      </c>
      <c r="AO6" s="20"/>
      <c r="AP6" s="20"/>
      <c r="AQ6" s="142">
        <f aca="true" t="shared" si="1" ref="AQ6:AQ21">IF(AP6&gt;0,AP6/AO6*10,"")</f>
      </c>
      <c r="AR6" s="20">
        <v>92</v>
      </c>
      <c r="AS6" s="20"/>
      <c r="AT6" s="20"/>
      <c r="AU6" s="23">
        <f aca="true" t="shared" si="2" ref="AU6:AU25">IF(AT6&gt;0,AT6/AS6*10,"")</f>
      </c>
      <c r="AV6" s="20"/>
      <c r="AW6" s="20"/>
      <c r="AX6" s="20"/>
      <c r="AY6" s="20"/>
      <c r="AZ6" s="22"/>
    </row>
    <row r="7" spans="1:52" ht="17.25" customHeight="1">
      <c r="A7" s="137" t="s">
        <v>19</v>
      </c>
      <c r="B7" s="143"/>
      <c r="C7" s="23"/>
      <c r="D7" s="141"/>
      <c r="E7" s="23"/>
      <c r="F7" s="144"/>
      <c r="G7" s="135">
        <v>4885</v>
      </c>
      <c r="H7" s="20"/>
      <c r="I7" s="141"/>
      <c r="J7" s="20"/>
      <c r="K7" s="142">
        <f t="shared" si="0"/>
      </c>
      <c r="L7" s="21"/>
      <c r="M7" s="21"/>
      <c r="N7" s="21"/>
      <c r="O7" s="20"/>
      <c r="P7" s="21"/>
      <c r="Q7" s="21"/>
      <c r="R7" s="21"/>
      <c r="S7" s="20"/>
      <c r="T7" s="21"/>
      <c r="U7" s="21"/>
      <c r="V7" s="21"/>
      <c r="W7" s="142"/>
      <c r="X7" s="20">
        <v>700</v>
      </c>
      <c r="Y7" s="20"/>
      <c r="Z7" s="20"/>
      <c r="AA7" s="20"/>
      <c r="AB7" s="138"/>
      <c r="AC7" s="19"/>
      <c r="AD7" s="19"/>
      <c r="AE7" s="140"/>
      <c r="AF7" s="20"/>
      <c r="AG7" s="20"/>
      <c r="AH7" s="20"/>
      <c r="AI7" s="20"/>
      <c r="AJ7" s="20"/>
      <c r="AK7" s="20"/>
      <c r="AL7" s="20"/>
      <c r="AM7" s="20"/>
      <c r="AN7" s="20">
        <v>639</v>
      </c>
      <c r="AO7" s="20"/>
      <c r="AP7" s="20"/>
      <c r="AQ7" s="142">
        <f t="shared" si="1"/>
      </c>
      <c r="AR7" s="20">
        <v>61</v>
      </c>
      <c r="AS7" s="20"/>
      <c r="AT7" s="20"/>
      <c r="AU7" s="23">
        <f t="shared" si="2"/>
      </c>
      <c r="AV7" s="20">
        <v>581.5</v>
      </c>
      <c r="AW7" s="20"/>
      <c r="AX7" s="20"/>
      <c r="AY7" s="20"/>
      <c r="AZ7" s="145">
        <f>IF(AY7&gt;0,AY7/AW7*10,"")</f>
      </c>
    </row>
    <row r="8" spans="1:52" ht="15.75" customHeight="1">
      <c r="A8" s="137" t="s">
        <v>1</v>
      </c>
      <c r="B8" s="143"/>
      <c r="C8" s="23"/>
      <c r="D8" s="141"/>
      <c r="E8" s="23"/>
      <c r="F8" s="144"/>
      <c r="G8" s="135">
        <v>1944</v>
      </c>
      <c r="H8" s="20"/>
      <c r="I8" s="141"/>
      <c r="J8" s="20"/>
      <c r="K8" s="142">
        <f t="shared" si="0"/>
      </c>
      <c r="L8" s="21"/>
      <c r="M8" s="21"/>
      <c r="N8" s="21"/>
      <c r="O8" s="20"/>
      <c r="P8" s="21"/>
      <c r="Q8" s="21"/>
      <c r="R8" s="21"/>
      <c r="S8" s="20"/>
      <c r="T8" s="21"/>
      <c r="U8" s="21"/>
      <c r="V8" s="21"/>
      <c r="W8" s="142"/>
      <c r="X8" s="20"/>
      <c r="Y8" s="20"/>
      <c r="Z8" s="20"/>
      <c r="AA8" s="20"/>
      <c r="AB8" s="138">
        <v>130</v>
      </c>
      <c r="AC8" s="19"/>
      <c r="AD8" s="19"/>
      <c r="AE8" s="140"/>
      <c r="AF8" s="20"/>
      <c r="AG8" s="20"/>
      <c r="AH8" s="20"/>
      <c r="AI8" s="20"/>
      <c r="AJ8" s="20"/>
      <c r="AK8" s="20"/>
      <c r="AL8" s="20"/>
      <c r="AM8" s="20"/>
      <c r="AN8" s="20">
        <v>10</v>
      </c>
      <c r="AO8" s="20"/>
      <c r="AP8" s="20"/>
      <c r="AQ8" s="142">
        <f t="shared" si="1"/>
      </c>
      <c r="AR8" s="20">
        <v>3</v>
      </c>
      <c r="AS8" s="20"/>
      <c r="AT8" s="20"/>
      <c r="AU8" s="23">
        <f t="shared" si="2"/>
      </c>
      <c r="AV8" s="20">
        <v>1</v>
      </c>
      <c r="AW8" s="20"/>
      <c r="AX8" s="20"/>
      <c r="AY8" s="20"/>
      <c r="AZ8" s="22"/>
    </row>
    <row r="9" spans="1:52" ht="17.25" customHeight="1">
      <c r="A9" s="137" t="s">
        <v>2</v>
      </c>
      <c r="B9" s="143"/>
      <c r="C9" s="23"/>
      <c r="D9" s="141"/>
      <c r="E9" s="23"/>
      <c r="F9" s="144"/>
      <c r="G9" s="135">
        <v>4030</v>
      </c>
      <c r="H9" s="20"/>
      <c r="I9" s="141"/>
      <c r="J9" s="20"/>
      <c r="K9" s="142">
        <f t="shared" si="0"/>
      </c>
      <c r="L9" s="21"/>
      <c r="M9" s="21"/>
      <c r="N9" s="21"/>
      <c r="O9" s="20"/>
      <c r="P9" s="21"/>
      <c r="Q9" s="21"/>
      <c r="R9" s="21"/>
      <c r="S9" s="20"/>
      <c r="T9" s="21"/>
      <c r="U9" s="21"/>
      <c r="V9" s="21"/>
      <c r="W9" s="142"/>
      <c r="X9" s="20">
        <v>79</v>
      </c>
      <c r="Y9" s="20"/>
      <c r="Z9" s="20"/>
      <c r="AA9" s="20"/>
      <c r="AB9" s="138">
        <v>1370</v>
      </c>
      <c r="AC9" s="19"/>
      <c r="AD9" s="19"/>
      <c r="AE9" s="14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142">
        <f t="shared" si="1"/>
      </c>
      <c r="AR9" s="20">
        <v>190</v>
      </c>
      <c r="AS9" s="20"/>
      <c r="AT9" s="20"/>
      <c r="AU9" s="23">
        <f t="shared" si="2"/>
      </c>
      <c r="AV9" s="20">
        <v>215</v>
      </c>
      <c r="AW9" s="20"/>
      <c r="AX9" s="20"/>
      <c r="AY9" s="20"/>
      <c r="AZ9" s="145">
        <f>IF(AY9&gt;0,AY9/AW9*10,"")</f>
      </c>
    </row>
    <row r="10" spans="1:52" ht="18" customHeight="1">
      <c r="A10" s="137" t="s">
        <v>16</v>
      </c>
      <c r="B10" s="143"/>
      <c r="C10" s="23"/>
      <c r="D10" s="141"/>
      <c r="E10" s="23"/>
      <c r="F10" s="144"/>
      <c r="G10" s="135">
        <v>14811</v>
      </c>
      <c r="H10" s="20"/>
      <c r="I10" s="141"/>
      <c r="J10" s="20"/>
      <c r="K10" s="142">
        <f t="shared" si="0"/>
      </c>
      <c r="L10" s="21"/>
      <c r="M10" s="21"/>
      <c r="N10" s="21"/>
      <c r="O10" s="20"/>
      <c r="P10" s="21"/>
      <c r="Q10" s="21"/>
      <c r="R10" s="21"/>
      <c r="S10" s="20"/>
      <c r="T10" s="21"/>
      <c r="U10" s="21"/>
      <c r="V10" s="21"/>
      <c r="W10" s="142"/>
      <c r="X10" s="20"/>
      <c r="Y10" s="20"/>
      <c r="Z10" s="20"/>
      <c r="AA10" s="20"/>
      <c r="AB10" s="138"/>
      <c r="AC10" s="19"/>
      <c r="AD10" s="19"/>
      <c r="AE10" s="140"/>
      <c r="AF10" s="20"/>
      <c r="AG10" s="20"/>
      <c r="AH10" s="20"/>
      <c r="AI10" s="20"/>
      <c r="AJ10" s="20"/>
      <c r="AK10" s="20"/>
      <c r="AL10" s="20"/>
      <c r="AM10" s="20"/>
      <c r="AN10" s="20">
        <v>500</v>
      </c>
      <c r="AO10" s="20"/>
      <c r="AP10" s="20"/>
      <c r="AQ10" s="142">
        <f t="shared" si="1"/>
      </c>
      <c r="AR10" s="20">
        <v>10</v>
      </c>
      <c r="AS10" s="20"/>
      <c r="AT10" s="20"/>
      <c r="AU10" s="23">
        <f t="shared" si="2"/>
      </c>
      <c r="AV10" s="20"/>
      <c r="AW10" s="20"/>
      <c r="AX10" s="20"/>
      <c r="AY10" s="20"/>
      <c r="AZ10" s="22"/>
    </row>
    <row r="11" spans="1:52" ht="15.75" customHeight="1">
      <c r="A11" s="137" t="s">
        <v>3</v>
      </c>
      <c r="B11" s="143"/>
      <c r="C11" s="23"/>
      <c r="D11" s="141"/>
      <c r="E11" s="23"/>
      <c r="F11" s="144"/>
      <c r="G11" s="135">
        <v>18331</v>
      </c>
      <c r="H11" s="20"/>
      <c r="I11" s="141"/>
      <c r="J11" s="20"/>
      <c r="K11" s="142">
        <f t="shared" si="0"/>
      </c>
      <c r="L11" s="21"/>
      <c r="M11" s="21"/>
      <c r="N11" s="21"/>
      <c r="O11" s="20"/>
      <c r="P11" s="21"/>
      <c r="Q11" s="21"/>
      <c r="R11" s="21"/>
      <c r="S11" s="20"/>
      <c r="T11" s="20">
        <v>1210</v>
      </c>
      <c r="U11" s="20">
        <v>350</v>
      </c>
      <c r="V11" s="20">
        <v>302</v>
      </c>
      <c r="W11" s="142"/>
      <c r="X11" s="20"/>
      <c r="Y11" s="20"/>
      <c r="Z11" s="20"/>
      <c r="AA11" s="20"/>
      <c r="AB11" s="138"/>
      <c r="AC11" s="19"/>
      <c r="AD11" s="19"/>
      <c r="AE11" s="140"/>
      <c r="AF11" s="20"/>
      <c r="AG11" s="20"/>
      <c r="AH11" s="20"/>
      <c r="AI11" s="20"/>
      <c r="AJ11" s="20"/>
      <c r="AK11" s="20"/>
      <c r="AL11" s="20"/>
      <c r="AM11" s="20"/>
      <c r="AN11" s="20">
        <v>285</v>
      </c>
      <c r="AO11" s="20"/>
      <c r="AP11" s="20"/>
      <c r="AQ11" s="142">
        <f t="shared" si="1"/>
      </c>
      <c r="AR11" s="20">
        <v>26.3</v>
      </c>
      <c r="AS11" s="20"/>
      <c r="AT11" s="20"/>
      <c r="AU11" s="23">
        <f t="shared" si="2"/>
      </c>
      <c r="AV11" s="20">
        <v>18.7</v>
      </c>
      <c r="AW11" s="20"/>
      <c r="AX11" s="20"/>
      <c r="AY11" s="20"/>
      <c r="AZ11" s="22"/>
    </row>
    <row r="12" spans="1:52" ht="17.25" customHeight="1">
      <c r="A12" s="137" t="s">
        <v>4</v>
      </c>
      <c r="B12" s="143"/>
      <c r="C12" s="23"/>
      <c r="D12" s="141"/>
      <c r="E12" s="23"/>
      <c r="F12" s="144"/>
      <c r="G12" s="135">
        <v>28974</v>
      </c>
      <c r="H12" s="20"/>
      <c r="I12" s="141"/>
      <c r="J12" s="20"/>
      <c r="K12" s="142">
        <f t="shared" si="0"/>
      </c>
      <c r="L12" s="21"/>
      <c r="M12" s="21"/>
      <c r="N12" s="21"/>
      <c r="O12" s="20"/>
      <c r="P12" s="20"/>
      <c r="Q12" s="20"/>
      <c r="R12" s="20"/>
      <c r="S12" s="20"/>
      <c r="T12" s="20">
        <v>1242</v>
      </c>
      <c r="U12" s="20">
        <v>1964</v>
      </c>
      <c r="V12" s="20">
        <v>1808</v>
      </c>
      <c r="W12" s="142">
        <f>IF(V12&gt;0,V12/U12*10,"")</f>
        <v>9.20570264765784</v>
      </c>
      <c r="X12" s="20"/>
      <c r="Y12" s="20"/>
      <c r="Z12" s="20"/>
      <c r="AA12" s="20"/>
      <c r="AB12" s="138">
        <v>16</v>
      </c>
      <c r="AC12" s="19"/>
      <c r="AD12" s="19"/>
      <c r="AE12" s="140"/>
      <c r="AF12" s="20"/>
      <c r="AG12" s="20"/>
      <c r="AH12" s="20"/>
      <c r="AI12" s="20"/>
      <c r="AJ12" s="20"/>
      <c r="AK12" s="20"/>
      <c r="AL12" s="20"/>
      <c r="AM12" s="20"/>
      <c r="AN12" s="20">
        <v>3158</v>
      </c>
      <c r="AO12" s="20"/>
      <c r="AP12" s="20"/>
      <c r="AQ12" s="142">
        <f t="shared" si="1"/>
      </c>
      <c r="AR12" s="20">
        <v>138.5</v>
      </c>
      <c r="AS12" s="20"/>
      <c r="AT12" s="20"/>
      <c r="AU12" s="23">
        <f t="shared" si="2"/>
      </c>
      <c r="AV12" s="20">
        <v>177</v>
      </c>
      <c r="AW12" s="20">
        <v>0.5</v>
      </c>
      <c r="AX12" s="128">
        <f>AW12/AV12*100</f>
        <v>0.2824858757062147</v>
      </c>
      <c r="AY12" s="20">
        <v>15</v>
      </c>
      <c r="AZ12" s="145">
        <f>IF(AY12&gt;0,AY12/AW12*10,"")</f>
        <v>300</v>
      </c>
    </row>
    <row r="13" spans="1:52" ht="18" customHeight="1">
      <c r="A13" s="137" t="s">
        <v>5</v>
      </c>
      <c r="B13" s="143"/>
      <c r="C13" s="23"/>
      <c r="D13" s="141"/>
      <c r="E13" s="23"/>
      <c r="F13" s="144"/>
      <c r="G13" s="135">
        <v>12667</v>
      </c>
      <c r="H13" s="20"/>
      <c r="I13" s="141"/>
      <c r="J13" s="20"/>
      <c r="K13" s="142">
        <f t="shared" si="0"/>
      </c>
      <c r="L13" s="21"/>
      <c r="M13" s="21"/>
      <c r="N13" s="21"/>
      <c r="O13" s="20"/>
      <c r="P13" s="20"/>
      <c r="Q13" s="20"/>
      <c r="R13" s="20"/>
      <c r="S13" s="20"/>
      <c r="T13" s="20"/>
      <c r="U13" s="20"/>
      <c r="V13" s="20"/>
      <c r="W13" s="142"/>
      <c r="X13" s="20"/>
      <c r="Y13" s="20"/>
      <c r="Z13" s="20"/>
      <c r="AA13" s="20"/>
      <c r="AB13" s="138"/>
      <c r="AC13" s="19"/>
      <c r="AD13" s="19"/>
      <c r="AE13" s="140"/>
      <c r="AF13" s="20"/>
      <c r="AG13" s="20"/>
      <c r="AH13" s="20"/>
      <c r="AI13" s="20"/>
      <c r="AJ13" s="20">
        <v>705</v>
      </c>
      <c r="AK13" s="20"/>
      <c r="AL13" s="20"/>
      <c r="AM13" s="20"/>
      <c r="AN13" s="20">
        <v>63</v>
      </c>
      <c r="AO13" s="20"/>
      <c r="AP13" s="20"/>
      <c r="AQ13" s="142">
        <f t="shared" si="1"/>
      </c>
      <c r="AR13" s="20">
        <v>15</v>
      </c>
      <c r="AS13" s="20"/>
      <c r="AT13" s="20"/>
      <c r="AU13" s="23">
        <f t="shared" si="2"/>
      </c>
      <c r="AV13" s="20">
        <v>7</v>
      </c>
      <c r="AW13" s="20"/>
      <c r="AX13" s="20"/>
      <c r="AY13" s="20"/>
      <c r="AZ13" s="145">
        <f>IF(AY13&gt;0,AY13/AW13*10,"")</f>
      </c>
    </row>
    <row r="14" spans="1:52" ht="16.5" customHeight="1">
      <c r="A14" s="137" t="s">
        <v>6</v>
      </c>
      <c r="B14" s="143"/>
      <c r="C14" s="23"/>
      <c r="D14" s="141"/>
      <c r="E14" s="23"/>
      <c r="F14" s="144"/>
      <c r="G14" s="135">
        <v>14310</v>
      </c>
      <c r="H14" s="20"/>
      <c r="I14" s="141"/>
      <c r="J14" s="20"/>
      <c r="K14" s="142">
        <f t="shared" si="0"/>
      </c>
      <c r="L14" s="21"/>
      <c r="M14" s="21"/>
      <c r="N14" s="21"/>
      <c r="O14" s="20"/>
      <c r="P14" s="20"/>
      <c r="Q14" s="20"/>
      <c r="R14" s="20"/>
      <c r="S14" s="20"/>
      <c r="T14" s="20">
        <v>505</v>
      </c>
      <c r="U14" s="20">
        <v>834</v>
      </c>
      <c r="V14" s="20">
        <v>1068</v>
      </c>
      <c r="W14" s="142">
        <f>IF(V14&gt;0,V14/U14*10,"")</f>
        <v>12.805755395683454</v>
      </c>
      <c r="X14" s="20"/>
      <c r="Y14" s="20">
        <v>651</v>
      </c>
      <c r="Z14" s="20">
        <v>259</v>
      </c>
      <c r="AA14" s="142">
        <f>IF(Z14&gt;0,Z14/Y14*10,"")</f>
        <v>3.978494623655914</v>
      </c>
      <c r="AB14" s="138">
        <v>319</v>
      </c>
      <c r="AC14" s="19"/>
      <c r="AD14" s="19"/>
      <c r="AE14" s="140"/>
      <c r="AF14" s="20"/>
      <c r="AG14" s="20"/>
      <c r="AH14" s="20"/>
      <c r="AI14" s="20"/>
      <c r="AJ14" s="20"/>
      <c r="AK14" s="20"/>
      <c r="AL14" s="20"/>
      <c r="AM14" s="20"/>
      <c r="AN14" s="20">
        <v>176</v>
      </c>
      <c r="AO14" s="20"/>
      <c r="AP14" s="20"/>
      <c r="AQ14" s="142">
        <f t="shared" si="1"/>
      </c>
      <c r="AR14" s="20"/>
      <c r="AS14" s="20"/>
      <c r="AT14" s="20"/>
      <c r="AU14" s="23">
        <f t="shared" si="2"/>
      </c>
      <c r="AV14" s="20"/>
      <c r="AW14" s="20"/>
      <c r="AX14" s="20"/>
      <c r="AY14" s="20"/>
      <c r="AZ14" s="22"/>
    </row>
    <row r="15" spans="1:52" ht="18" customHeight="1">
      <c r="A15" s="137" t="s">
        <v>7</v>
      </c>
      <c r="B15" s="143"/>
      <c r="C15" s="23"/>
      <c r="D15" s="141"/>
      <c r="E15" s="23"/>
      <c r="F15" s="144"/>
      <c r="G15" s="135">
        <v>15710</v>
      </c>
      <c r="H15" s="20"/>
      <c r="I15" s="141"/>
      <c r="J15" s="20"/>
      <c r="K15" s="142">
        <f t="shared" si="0"/>
      </c>
      <c r="L15" s="21"/>
      <c r="M15" s="21"/>
      <c r="N15" s="21"/>
      <c r="O15" s="20"/>
      <c r="P15" s="20"/>
      <c r="Q15" s="20"/>
      <c r="R15" s="20"/>
      <c r="S15" s="20"/>
      <c r="T15" s="20"/>
      <c r="U15" s="20"/>
      <c r="V15" s="20"/>
      <c r="W15" s="142"/>
      <c r="X15" s="20"/>
      <c r="Y15" s="20"/>
      <c r="Z15" s="20"/>
      <c r="AA15" s="20"/>
      <c r="AB15" s="138"/>
      <c r="AC15" s="19"/>
      <c r="AD15" s="19"/>
      <c r="AE15" s="140"/>
      <c r="AF15" s="20"/>
      <c r="AG15" s="20"/>
      <c r="AH15" s="20"/>
      <c r="AI15" s="20"/>
      <c r="AJ15" s="20">
        <v>466</v>
      </c>
      <c r="AK15" s="20"/>
      <c r="AL15" s="20"/>
      <c r="AM15" s="20"/>
      <c r="AN15" s="20">
        <v>955</v>
      </c>
      <c r="AO15" s="20"/>
      <c r="AP15" s="20"/>
      <c r="AQ15" s="142">
        <f t="shared" si="1"/>
      </c>
      <c r="AR15" s="20"/>
      <c r="AS15" s="20"/>
      <c r="AT15" s="20"/>
      <c r="AU15" s="23">
        <f t="shared" si="2"/>
      </c>
      <c r="AV15" s="20"/>
      <c r="AW15" s="20"/>
      <c r="AX15" s="20"/>
      <c r="AY15" s="20"/>
      <c r="AZ15" s="22"/>
    </row>
    <row r="16" spans="1:52" ht="15.75" customHeight="1">
      <c r="A16" s="137" t="s">
        <v>8</v>
      </c>
      <c r="B16" s="143"/>
      <c r="C16" s="23"/>
      <c r="D16" s="141"/>
      <c r="E16" s="23"/>
      <c r="F16" s="144"/>
      <c r="G16" s="135">
        <v>11501</v>
      </c>
      <c r="H16" s="20"/>
      <c r="I16" s="141"/>
      <c r="J16" s="20"/>
      <c r="K16" s="142">
        <f t="shared" si="0"/>
      </c>
      <c r="L16" s="21"/>
      <c r="M16" s="21"/>
      <c r="N16" s="21"/>
      <c r="O16" s="20"/>
      <c r="P16" s="20"/>
      <c r="Q16" s="20"/>
      <c r="R16" s="20"/>
      <c r="S16" s="20"/>
      <c r="T16" s="20"/>
      <c r="U16" s="20"/>
      <c r="V16" s="20"/>
      <c r="W16" s="142"/>
      <c r="X16" s="20"/>
      <c r="Y16" s="20"/>
      <c r="Z16" s="20"/>
      <c r="AA16" s="20"/>
      <c r="AB16" s="138"/>
      <c r="AC16" s="19"/>
      <c r="AD16" s="19"/>
      <c r="AE16" s="140"/>
      <c r="AF16" s="20"/>
      <c r="AG16" s="20"/>
      <c r="AH16" s="20"/>
      <c r="AI16" s="20"/>
      <c r="AJ16" s="20">
        <v>40</v>
      </c>
      <c r="AK16" s="20"/>
      <c r="AL16" s="20"/>
      <c r="AM16" s="20"/>
      <c r="AN16" s="20">
        <v>180</v>
      </c>
      <c r="AO16" s="20"/>
      <c r="AP16" s="20"/>
      <c r="AQ16" s="142">
        <f t="shared" si="1"/>
      </c>
      <c r="AR16" s="20">
        <v>5</v>
      </c>
      <c r="AS16" s="20"/>
      <c r="AT16" s="20"/>
      <c r="AU16" s="23">
        <f t="shared" si="2"/>
      </c>
      <c r="AV16" s="20">
        <v>3</v>
      </c>
      <c r="AW16" s="20"/>
      <c r="AX16" s="20"/>
      <c r="AY16" s="20"/>
      <c r="AZ16" s="22"/>
    </row>
    <row r="17" spans="1:52" ht="16.5" customHeight="1">
      <c r="A17" s="137" t="s">
        <v>20</v>
      </c>
      <c r="B17" s="143"/>
      <c r="C17" s="23"/>
      <c r="D17" s="141"/>
      <c r="E17" s="23"/>
      <c r="F17" s="144"/>
      <c r="G17" s="135">
        <v>20110</v>
      </c>
      <c r="H17" s="20"/>
      <c r="I17" s="141"/>
      <c r="J17" s="20"/>
      <c r="K17" s="142">
        <f t="shared" si="0"/>
      </c>
      <c r="L17" s="21"/>
      <c r="M17" s="21"/>
      <c r="N17" s="21"/>
      <c r="O17" s="20"/>
      <c r="P17" s="20"/>
      <c r="Q17" s="20"/>
      <c r="R17" s="20"/>
      <c r="S17" s="20"/>
      <c r="T17" s="20"/>
      <c r="U17" s="20"/>
      <c r="V17" s="20"/>
      <c r="W17" s="142"/>
      <c r="X17" s="20"/>
      <c r="Y17" s="20"/>
      <c r="Z17" s="20"/>
      <c r="AA17" s="20"/>
      <c r="AB17" s="146"/>
      <c r="AC17" s="146"/>
      <c r="AD17" s="146"/>
      <c r="AE17" s="146"/>
      <c r="AF17" s="20"/>
      <c r="AG17" s="20"/>
      <c r="AH17" s="20"/>
      <c r="AI17" s="20"/>
      <c r="AJ17" s="20"/>
      <c r="AK17" s="20"/>
      <c r="AL17" s="20"/>
      <c r="AM17" s="20"/>
      <c r="AN17" s="20">
        <v>854</v>
      </c>
      <c r="AO17" s="20"/>
      <c r="AP17" s="20"/>
      <c r="AQ17" s="142">
        <f t="shared" si="1"/>
      </c>
      <c r="AR17" s="20"/>
      <c r="AS17" s="20"/>
      <c r="AT17" s="20"/>
      <c r="AU17" s="23">
        <f t="shared" si="2"/>
      </c>
      <c r="AV17" s="20"/>
      <c r="AW17" s="20"/>
      <c r="AX17" s="20"/>
      <c r="AY17" s="20"/>
      <c r="AZ17" s="22"/>
    </row>
    <row r="18" spans="1:52" ht="18" customHeight="1">
      <c r="A18" s="137" t="s">
        <v>9</v>
      </c>
      <c r="B18" s="143"/>
      <c r="C18" s="23"/>
      <c r="D18" s="141"/>
      <c r="E18" s="23"/>
      <c r="F18" s="144"/>
      <c r="G18" s="135">
        <v>5462</v>
      </c>
      <c r="H18" s="20"/>
      <c r="I18" s="141"/>
      <c r="J18" s="20"/>
      <c r="K18" s="142">
        <f t="shared" si="0"/>
      </c>
      <c r="L18" s="21"/>
      <c r="M18" s="21"/>
      <c r="N18" s="21"/>
      <c r="O18" s="20"/>
      <c r="P18" s="20"/>
      <c r="Q18" s="20"/>
      <c r="R18" s="20"/>
      <c r="S18" s="20"/>
      <c r="T18" s="20"/>
      <c r="U18" s="20"/>
      <c r="V18" s="20"/>
      <c r="W18" s="142"/>
      <c r="X18" s="20"/>
      <c r="Y18" s="20"/>
      <c r="Z18" s="20"/>
      <c r="AA18" s="20"/>
      <c r="AB18" s="138"/>
      <c r="AC18" s="19"/>
      <c r="AD18" s="19"/>
      <c r="AE18" s="140"/>
      <c r="AF18" s="20"/>
      <c r="AG18" s="20"/>
      <c r="AH18" s="20"/>
      <c r="AI18" s="20"/>
      <c r="AJ18" s="20">
        <v>100</v>
      </c>
      <c r="AK18" s="20">
        <v>150</v>
      </c>
      <c r="AL18" s="20">
        <v>73.9</v>
      </c>
      <c r="AM18" s="20">
        <f>IF(AL18&gt;0,AL18/AK18*10,"")</f>
        <v>4.926666666666667</v>
      </c>
      <c r="AN18" s="20">
        <v>711</v>
      </c>
      <c r="AO18" s="20"/>
      <c r="AP18" s="20"/>
      <c r="AQ18" s="142">
        <f t="shared" si="1"/>
      </c>
      <c r="AR18" s="20">
        <v>3</v>
      </c>
      <c r="AS18" s="20"/>
      <c r="AT18" s="20"/>
      <c r="AU18" s="23">
        <f t="shared" si="2"/>
      </c>
      <c r="AV18" s="20">
        <v>0.5</v>
      </c>
      <c r="AW18" s="20"/>
      <c r="AX18" s="20"/>
      <c r="AY18" s="20"/>
      <c r="AZ18" s="22"/>
    </row>
    <row r="19" spans="1:52" ht="17.25" customHeight="1">
      <c r="A19" s="137" t="s">
        <v>10</v>
      </c>
      <c r="B19" s="143"/>
      <c r="C19" s="23"/>
      <c r="D19" s="141"/>
      <c r="E19" s="23"/>
      <c r="F19" s="144"/>
      <c r="G19" s="135">
        <v>9971</v>
      </c>
      <c r="H19" s="20"/>
      <c r="I19" s="141"/>
      <c r="J19" s="20"/>
      <c r="K19" s="142">
        <f t="shared" si="0"/>
      </c>
      <c r="L19" s="21"/>
      <c r="M19" s="21"/>
      <c r="N19" s="21"/>
      <c r="O19" s="20"/>
      <c r="P19" s="20"/>
      <c r="Q19" s="20"/>
      <c r="R19" s="20"/>
      <c r="S19" s="20"/>
      <c r="T19" s="20"/>
      <c r="U19" s="20"/>
      <c r="V19" s="20"/>
      <c r="W19" s="142"/>
      <c r="X19" s="20"/>
      <c r="Y19" s="20"/>
      <c r="Z19" s="20"/>
      <c r="AA19" s="20"/>
      <c r="AB19" s="138">
        <v>1607</v>
      </c>
      <c r="AC19" s="19"/>
      <c r="AD19" s="19"/>
      <c r="AE19" s="140"/>
      <c r="AF19" s="20"/>
      <c r="AG19" s="20"/>
      <c r="AH19" s="20"/>
      <c r="AI19" s="20"/>
      <c r="AJ19" s="20">
        <v>255</v>
      </c>
      <c r="AK19" s="20"/>
      <c r="AL19" s="20"/>
      <c r="AM19" s="20"/>
      <c r="AN19" s="20">
        <v>700</v>
      </c>
      <c r="AO19" s="20"/>
      <c r="AP19" s="20"/>
      <c r="AQ19" s="142">
        <f t="shared" si="1"/>
      </c>
      <c r="AR19" s="20">
        <v>16</v>
      </c>
      <c r="AS19" s="20"/>
      <c r="AT19" s="20"/>
      <c r="AU19" s="23">
        <f t="shared" si="2"/>
      </c>
      <c r="AV19" s="20">
        <v>4</v>
      </c>
      <c r="AW19" s="20"/>
      <c r="AX19" s="20"/>
      <c r="AY19" s="20"/>
      <c r="AZ19" s="22"/>
    </row>
    <row r="20" spans="1:52" ht="17.25" customHeight="1">
      <c r="A20" s="137" t="s">
        <v>21</v>
      </c>
      <c r="B20" s="143"/>
      <c r="C20" s="23"/>
      <c r="D20" s="141"/>
      <c r="E20" s="23"/>
      <c r="F20" s="144"/>
      <c r="G20" s="135">
        <v>15160</v>
      </c>
      <c r="H20" s="20"/>
      <c r="I20" s="141"/>
      <c r="J20" s="20"/>
      <c r="K20" s="142">
        <f t="shared" si="0"/>
      </c>
      <c r="L20" s="21"/>
      <c r="M20" s="21"/>
      <c r="N20" s="21"/>
      <c r="O20" s="20"/>
      <c r="P20" s="20">
        <v>90</v>
      </c>
      <c r="Q20" s="20">
        <v>90</v>
      </c>
      <c r="R20" s="20">
        <v>100</v>
      </c>
      <c r="S20" s="142">
        <f>IF(R20&gt;0,R20/Q20*10,"")</f>
        <v>11.11111111111111</v>
      </c>
      <c r="T20" s="20">
        <v>898</v>
      </c>
      <c r="U20" s="20"/>
      <c r="V20" s="20"/>
      <c r="W20" s="142"/>
      <c r="X20" s="20"/>
      <c r="Y20" s="20"/>
      <c r="Z20" s="20"/>
      <c r="AA20" s="20"/>
      <c r="AB20" s="138">
        <v>120</v>
      </c>
      <c r="AC20" s="19"/>
      <c r="AD20" s="19"/>
      <c r="AE20" s="140"/>
      <c r="AF20" s="20"/>
      <c r="AG20" s="20"/>
      <c r="AH20" s="20"/>
      <c r="AI20" s="20"/>
      <c r="AJ20" s="20"/>
      <c r="AK20" s="20"/>
      <c r="AL20" s="20"/>
      <c r="AM20" s="20"/>
      <c r="AN20" s="20">
        <v>414</v>
      </c>
      <c r="AO20" s="20"/>
      <c r="AP20" s="20"/>
      <c r="AQ20" s="142">
        <f t="shared" si="1"/>
      </c>
      <c r="AR20" s="20">
        <v>250</v>
      </c>
      <c r="AS20" s="20"/>
      <c r="AT20" s="20"/>
      <c r="AU20" s="23">
        <f t="shared" si="2"/>
      </c>
      <c r="AV20" s="20">
        <v>33</v>
      </c>
      <c r="AW20" s="20"/>
      <c r="AX20" s="20"/>
      <c r="AY20" s="20"/>
      <c r="AZ20" s="22"/>
    </row>
    <row r="21" spans="1:52" ht="17.25" customHeight="1">
      <c r="A21" s="137" t="s">
        <v>22</v>
      </c>
      <c r="B21" s="143"/>
      <c r="C21" s="23"/>
      <c r="D21" s="141"/>
      <c r="E21" s="23"/>
      <c r="F21" s="144"/>
      <c r="G21" s="135">
        <v>3644</v>
      </c>
      <c r="H21" s="20"/>
      <c r="I21" s="141"/>
      <c r="J21" s="20"/>
      <c r="K21" s="142">
        <f t="shared" si="0"/>
      </c>
      <c r="L21" s="21"/>
      <c r="M21" s="21"/>
      <c r="N21" s="21"/>
      <c r="O21" s="20"/>
      <c r="P21" s="20"/>
      <c r="Q21" s="20"/>
      <c r="R21" s="20"/>
      <c r="S21" s="20"/>
      <c r="T21" s="20">
        <v>5567</v>
      </c>
      <c r="U21" s="20">
        <v>1513</v>
      </c>
      <c r="V21" s="20">
        <v>1508</v>
      </c>
      <c r="W21" s="142">
        <f>IF(V21&gt;0,V21/U21*10,"")</f>
        <v>9.966953073364177</v>
      </c>
      <c r="X21" s="21"/>
      <c r="Y21" s="21"/>
      <c r="Z21" s="21"/>
      <c r="AA21" s="20"/>
      <c r="AB21" s="138"/>
      <c r="AC21" s="19"/>
      <c r="AD21" s="19"/>
      <c r="AE21" s="140"/>
      <c r="AF21" s="20"/>
      <c r="AG21" s="20"/>
      <c r="AH21" s="20"/>
      <c r="AI21" s="20"/>
      <c r="AJ21" s="20"/>
      <c r="AK21" s="20"/>
      <c r="AL21" s="20"/>
      <c r="AM21" s="20"/>
      <c r="AN21" s="20">
        <v>597</v>
      </c>
      <c r="AO21" s="20"/>
      <c r="AP21" s="20"/>
      <c r="AQ21" s="142">
        <f t="shared" si="1"/>
      </c>
      <c r="AR21" s="20">
        <v>65</v>
      </c>
      <c r="AS21" s="20"/>
      <c r="AT21" s="20"/>
      <c r="AU21" s="23">
        <f t="shared" si="2"/>
      </c>
      <c r="AV21" s="20">
        <v>55</v>
      </c>
      <c r="AW21" s="20"/>
      <c r="AX21" s="20"/>
      <c r="AY21" s="20"/>
      <c r="AZ21" s="145">
        <f>IF(AY21&gt;0,AY21/AW21*10,"")</f>
      </c>
    </row>
    <row r="22" spans="1:52" ht="18" customHeight="1">
      <c r="A22" s="137" t="s">
        <v>11</v>
      </c>
      <c r="B22" s="143"/>
      <c r="C22" s="23"/>
      <c r="D22" s="141"/>
      <c r="E22" s="23"/>
      <c r="F22" s="144"/>
      <c r="G22" s="135">
        <v>2750</v>
      </c>
      <c r="H22" s="20"/>
      <c r="I22" s="141"/>
      <c r="J22" s="20"/>
      <c r="K22" s="142">
        <f t="shared" si="0"/>
      </c>
      <c r="L22" s="21"/>
      <c r="M22" s="20"/>
      <c r="N22" s="21"/>
      <c r="O22" s="20"/>
      <c r="P22" s="20"/>
      <c r="Q22" s="20"/>
      <c r="R22" s="20"/>
      <c r="S22" s="20"/>
      <c r="T22" s="20"/>
      <c r="U22" s="20"/>
      <c r="V22" s="20"/>
      <c r="W22" s="142"/>
      <c r="X22" s="21"/>
      <c r="Y22" s="21"/>
      <c r="Z22" s="21"/>
      <c r="AA22" s="20"/>
      <c r="AB22" s="138"/>
      <c r="AC22" s="19"/>
      <c r="AD22" s="19"/>
      <c r="AE22" s="14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142"/>
      <c r="AR22" s="20"/>
      <c r="AS22" s="20"/>
      <c r="AT22" s="20"/>
      <c r="AU22" s="23">
        <f t="shared" si="2"/>
      </c>
      <c r="AV22" s="20"/>
      <c r="AW22" s="20"/>
      <c r="AX22" s="20"/>
      <c r="AY22" s="20"/>
      <c r="AZ22" s="22"/>
    </row>
    <row r="23" spans="1:52" ht="18" customHeight="1">
      <c r="A23" s="137" t="s">
        <v>12</v>
      </c>
      <c r="B23" s="143"/>
      <c r="C23" s="23"/>
      <c r="D23" s="141"/>
      <c r="E23" s="23"/>
      <c r="F23" s="144"/>
      <c r="G23" s="135">
        <v>7597</v>
      </c>
      <c r="H23" s="20"/>
      <c r="I23" s="141"/>
      <c r="J23" s="20"/>
      <c r="K23" s="142">
        <f t="shared" si="0"/>
      </c>
      <c r="L23" s="20">
        <v>1429</v>
      </c>
      <c r="M23" s="20">
        <v>468</v>
      </c>
      <c r="N23" s="20">
        <v>12796</v>
      </c>
      <c r="O23" s="142">
        <f>IF(N23&gt;0,N23/M23*10,"")</f>
        <v>273.4188034188034</v>
      </c>
      <c r="P23" s="20"/>
      <c r="Q23" s="20"/>
      <c r="R23" s="20"/>
      <c r="S23" s="20"/>
      <c r="T23" s="20"/>
      <c r="U23" s="20"/>
      <c r="V23" s="20"/>
      <c r="W23" s="142"/>
      <c r="X23" s="21"/>
      <c r="Y23" s="21"/>
      <c r="Z23" s="21"/>
      <c r="AA23" s="20"/>
      <c r="AB23" s="138"/>
      <c r="AC23" s="19"/>
      <c r="AD23" s="19"/>
      <c r="AE23" s="140"/>
      <c r="AF23" s="20"/>
      <c r="AG23" s="20"/>
      <c r="AH23" s="20"/>
      <c r="AI23" s="20"/>
      <c r="AJ23" s="20"/>
      <c r="AK23" s="20"/>
      <c r="AL23" s="20"/>
      <c r="AM23" s="20"/>
      <c r="AN23" s="20">
        <v>1394</v>
      </c>
      <c r="AO23" s="20"/>
      <c r="AP23" s="20"/>
      <c r="AQ23" s="142">
        <f>IF(AP23&gt;0,AP23/AO23*10,"")</f>
      </c>
      <c r="AR23" s="20">
        <v>8</v>
      </c>
      <c r="AS23" s="20"/>
      <c r="AT23" s="20"/>
      <c r="AU23" s="23">
        <f t="shared" si="2"/>
      </c>
      <c r="AV23" s="20">
        <v>42</v>
      </c>
      <c r="AW23" s="20"/>
      <c r="AX23" s="20"/>
      <c r="AY23" s="20"/>
      <c r="AZ23" s="145">
        <f>IF(AY23&gt;0,AY23/AW23*10,"")</f>
      </c>
    </row>
    <row r="24" spans="1:52" ht="15.75">
      <c r="A24" s="137" t="s">
        <v>23</v>
      </c>
      <c r="B24" s="143"/>
      <c r="C24" s="23"/>
      <c r="D24" s="141"/>
      <c r="E24" s="23"/>
      <c r="F24" s="144"/>
      <c r="G24" s="135">
        <v>8263</v>
      </c>
      <c r="H24" s="20"/>
      <c r="I24" s="141"/>
      <c r="J24" s="20"/>
      <c r="K24" s="142">
        <f t="shared" si="0"/>
      </c>
      <c r="L24" s="20">
        <v>11451</v>
      </c>
      <c r="M24" s="20">
        <v>5281</v>
      </c>
      <c r="N24" s="20">
        <v>150283</v>
      </c>
      <c r="O24" s="142">
        <f>IF(N24&gt;0,N24/M24*10,"")</f>
        <v>284.572997538345</v>
      </c>
      <c r="P24" s="20">
        <v>150</v>
      </c>
      <c r="Q24" s="20">
        <v>140</v>
      </c>
      <c r="R24" s="20">
        <v>210</v>
      </c>
      <c r="S24" s="20">
        <f>IF(R24&gt;0,R24/Q24*10,"")</f>
        <v>15</v>
      </c>
      <c r="T24" s="20">
        <v>160</v>
      </c>
      <c r="U24" s="20"/>
      <c r="V24" s="20"/>
      <c r="W24" s="142"/>
      <c r="X24" s="21"/>
      <c r="Y24" s="21"/>
      <c r="Z24" s="21"/>
      <c r="AA24" s="20"/>
      <c r="AB24" s="138">
        <v>150</v>
      </c>
      <c r="AC24" s="19"/>
      <c r="AD24" s="19"/>
      <c r="AE24" s="140"/>
      <c r="AF24" s="20"/>
      <c r="AG24" s="20"/>
      <c r="AH24" s="20"/>
      <c r="AI24" s="20"/>
      <c r="AJ24" s="20">
        <v>55</v>
      </c>
      <c r="AK24" s="20"/>
      <c r="AL24" s="20"/>
      <c r="AM24" s="20"/>
      <c r="AN24" s="20"/>
      <c r="AO24" s="20"/>
      <c r="AP24" s="20"/>
      <c r="AQ24" s="142"/>
      <c r="AR24" s="20">
        <v>915</v>
      </c>
      <c r="AS24" s="20"/>
      <c r="AT24" s="20"/>
      <c r="AU24" s="23">
        <f t="shared" si="2"/>
      </c>
      <c r="AV24" s="20">
        <v>140</v>
      </c>
      <c r="AW24" s="20"/>
      <c r="AX24" s="20"/>
      <c r="AY24" s="20"/>
      <c r="AZ24" s="145">
        <f>IF(AY24&gt;0,AY24/AW24*10,"")</f>
      </c>
    </row>
    <row r="25" spans="1:52" ht="18" customHeight="1">
      <c r="A25" s="137" t="s">
        <v>13</v>
      </c>
      <c r="B25" s="143"/>
      <c r="C25" s="23"/>
      <c r="D25" s="141"/>
      <c r="E25" s="23"/>
      <c r="F25" s="144"/>
      <c r="G25" s="135">
        <v>25153</v>
      </c>
      <c r="H25" s="20"/>
      <c r="I25" s="141"/>
      <c r="J25" s="20"/>
      <c r="K25" s="142">
        <f t="shared" si="0"/>
      </c>
      <c r="L25" s="20">
        <v>1847</v>
      </c>
      <c r="M25" s="20">
        <v>805</v>
      </c>
      <c r="N25" s="20">
        <v>26250</v>
      </c>
      <c r="O25" s="142">
        <f>IF(N25&gt;0,N25/M25*10,"")</f>
        <v>326.0869565217391</v>
      </c>
      <c r="P25" s="20">
        <v>2458</v>
      </c>
      <c r="Q25" s="20">
        <v>1286</v>
      </c>
      <c r="R25" s="20">
        <v>2415</v>
      </c>
      <c r="S25" s="20">
        <f>IF(R25&gt;0,R25/Q25*10,"")</f>
        <v>18.779160186625194</v>
      </c>
      <c r="T25" s="20">
        <v>3147</v>
      </c>
      <c r="U25" s="20">
        <v>338</v>
      </c>
      <c r="V25" s="20">
        <v>339</v>
      </c>
      <c r="W25" s="142">
        <f>IF(V25&gt;0,V25/U25*10,"")</f>
        <v>10.029585798816568</v>
      </c>
      <c r="X25" s="21"/>
      <c r="Y25" s="21">
        <v>870</v>
      </c>
      <c r="Z25" s="21">
        <v>261</v>
      </c>
      <c r="AA25" s="144">
        <v>4</v>
      </c>
      <c r="AB25" s="138"/>
      <c r="AC25" s="19"/>
      <c r="AD25" s="19"/>
      <c r="AE25" s="140"/>
      <c r="AF25" s="20"/>
      <c r="AG25" s="20"/>
      <c r="AH25" s="20"/>
      <c r="AI25" s="20"/>
      <c r="AJ25" s="20">
        <v>340</v>
      </c>
      <c r="AK25" s="20"/>
      <c r="AL25" s="20"/>
      <c r="AM25" s="20"/>
      <c r="AN25" s="20">
        <v>2314</v>
      </c>
      <c r="AO25" s="20"/>
      <c r="AP25" s="20"/>
      <c r="AQ25" s="142">
        <f>IF(AP25&gt;0,AP25/AO25*10,"")</f>
      </c>
      <c r="AR25" s="20">
        <v>52</v>
      </c>
      <c r="AS25" s="20"/>
      <c r="AT25" s="20"/>
      <c r="AU25" s="142">
        <f t="shared" si="2"/>
      </c>
      <c r="AV25" s="20">
        <v>5</v>
      </c>
      <c r="AW25" s="20"/>
      <c r="AX25" s="20"/>
      <c r="AY25" s="20"/>
      <c r="AZ25" s="22"/>
    </row>
    <row r="26" spans="1:52" ht="18" customHeight="1">
      <c r="A26" s="147" t="s">
        <v>24</v>
      </c>
      <c r="B26" s="148"/>
      <c r="C26" s="148"/>
      <c r="D26" s="149"/>
      <c r="E26" s="148"/>
      <c r="F26" s="150"/>
      <c r="G26" s="151">
        <f>SUM(G5:G25)</f>
        <v>232257</v>
      </c>
      <c r="H26" s="151">
        <f>SUM(H6:H25)</f>
        <v>0</v>
      </c>
      <c r="I26" s="152">
        <f>H26/G26*100</f>
        <v>0</v>
      </c>
      <c r="J26" s="151">
        <f>SUM(J6:J25)</f>
        <v>0</v>
      </c>
      <c r="K26" s="153">
        <f t="shared" si="0"/>
      </c>
      <c r="L26" s="151">
        <f>SUM(L5:L25)</f>
        <v>14727</v>
      </c>
      <c r="M26" s="151">
        <f>SUM(M6:M25)</f>
        <v>6554</v>
      </c>
      <c r="N26" s="151">
        <f>SUM(N6:N25)</f>
        <v>189329</v>
      </c>
      <c r="O26" s="153">
        <f>IF(N26&gt;0,N26/M26*10,"")</f>
        <v>288.87549588037837</v>
      </c>
      <c r="P26" s="151">
        <f>SUM(P5:P25)</f>
        <v>2698</v>
      </c>
      <c r="Q26" s="151">
        <f>SUM(Q6:Q25)</f>
        <v>1516</v>
      </c>
      <c r="R26" s="151">
        <f>SUM(R6:R25)</f>
        <v>2725</v>
      </c>
      <c r="S26" s="154">
        <f>IF(R26&gt;0,R26/Q26*10,"")</f>
        <v>17.974934036939313</v>
      </c>
      <c r="T26" s="151">
        <f>SUM(T5:T25)</f>
        <v>12729</v>
      </c>
      <c r="U26" s="151">
        <f>SUM(U6:U25)</f>
        <v>4999</v>
      </c>
      <c r="V26" s="151">
        <f>SUM(V6:V25)</f>
        <v>5025</v>
      </c>
      <c r="W26" s="154">
        <f>IF(V26&gt;0,V26/U26*10,"")</f>
        <v>10.052010402080416</v>
      </c>
      <c r="X26" s="151">
        <f>SUM(X5:X25)</f>
        <v>779</v>
      </c>
      <c r="Y26" s="151">
        <f>SUM(Y6:Y25)</f>
        <v>1521</v>
      </c>
      <c r="Z26" s="151">
        <f>SUM(Z6:Z25)</f>
        <v>520</v>
      </c>
      <c r="AA26" s="154">
        <f>Z26/Y26*10</f>
        <v>3.418803418803419</v>
      </c>
      <c r="AB26" s="148">
        <f>SUM(AB6:AB25)</f>
        <v>3712</v>
      </c>
      <c r="AC26" s="148">
        <f>SUM(AC6:AC25)</f>
        <v>0</v>
      </c>
      <c r="AD26" s="148">
        <f>SUM(AD6:AD25)</f>
        <v>0</v>
      </c>
      <c r="AE26" s="150" t="e">
        <f>AD26/AC26*10</f>
        <v>#DIV/0!</v>
      </c>
      <c r="AF26" s="151">
        <f>SUM(AF5:AF25)</f>
        <v>0</v>
      </c>
      <c r="AG26" s="151"/>
      <c r="AH26" s="151"/>
      <c r="AI26" s="155"/>
      <c r="AJ26" s="151">
        <f>SUM(AJ5:AJ25)</f>
        <v>1961</v>
      </c>
      <c r="AK26" s="151"/>
      <c r="AL26" s="151"/>
      <c r="AM26" s="155"/>
      <c r="AN26" s="155">
        <f>SUM(AN6:AN25)</f>
        <v>13030</v>
      </c>
      <c r="AO26" s="155">
        <f>SUM(AO6:AO25)</f>
        <v>0</v>
      </c>
      <c r="AP26" s="155">
        <f>SUM(AP6:AP25)</f>
        <v>0</v>
      </c>
      <c r="AQ26" s="153">
        <f>IF(AP26&gt;0,AP26/AO26*10,"")</f>
      </c>
      <c r="AR26" s="151">
        <f>SUM(AR5:AR25)</f>
        <v>1849.8</v>
      </c>
      <c r="AS26" s="151">
        <f>SUM(AS5:AS25)</f>
        <v>0</v>
      </c>
      <c r="AT26" s="151">
        <f>SUM(AT5:AT25)</f>
        <v>0</v>
      </c>
      <c r="AU26" s="153" t="e">
        <f>AT26/AS26*10</f>
        <v>#DIV/0!</v>
      </c>
      <c r="AV26" s="151">
        <f>SUM(AV5:AV25)</f>
        <v>1282.7</v>
      </c>
      <c r="AW26" s="151">
        <f>SUM(AW5:AW25)</f>
        <v>0.5</v>
      </c>
      <c r="AX26" s="128">
        <f>AW26/AV26*100</f>
        <v>0.03898027598035394</v>
      </c>
      <c r="AY26" s="151">
        <f>SUM(AY5:AY25)</f>
        <v>15</v>
      </c>
      <c r="AZ26" s="156">
        <f>AY26/AW26*10</f>
        <v>300</v>
      </c>
    </row>
    <row r="27" spans="1:52" ht="15" customHeight="1" thickBot="1">
      <c r="A27" s="157" t="s">
        <v>15</v>
      </c>
      <c r="B27" s="24"/>
      <c r="C27" s="24"/>
      <c r="D27" s="24"/>
      <c r="E27" s="24"/>
      <c r="F27" s="24"/>
      <c r="G27" s="24"/>
      <c r="H27" s="24"/>
      <c r="I27" s="158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158"/>
      <c r="AR27" s="24">
        <v>1400</v>
      </c>
      <c r="AS27" s="24"/>
      <c r="AT27" s="24"/>
      <c r="AU27" s="158"/>
      <c r="AV27" s="24">
        <v>1018.6</v>
      </c>
      <c r="AW27" s="24"/>
      <c r="AX27" s="24"/>
      <c r="AY27" s="24"/>
      <c r="AZ27" s="25"/>
    </row>
  </sheetData>
  <mergeCells count="15">
    <mergeCell ref="AV3:AZ3"/>
    <mergeCell ref="G1:O1"/>
    <mergeCell ref="AV1:AZ1"/>
    <mergeCell ref="AF3:AI3"/>
    <mergeCell ref="AJ3:AM3"/>
    <mergeCell ref="AN3:AQ3"/>
    <mergeCell ref="AR3:AU3"/>
    <mergeCell ref="P3:S3"/>
    <mergeCell ref="T3:W3"/>
    <mergeCell ref="X3:AA3"/>
    <mergeCell ref="AB3:AE3"/>
    <mergeCell ref="A3:A4"/>
    <mergeCell ref="B3:F3"/>
    <mergeCell ref="G3:K3"/>
    <mergeCell ref="L3:O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workbookViewId="0" topLeftCell="A1">
      <selection activeCell="J12" sqref="J12"/>
    </sheetView>
  </sheetViews>
  <sheetFormatPr defaultColWidth="9.00390625" defaultRowHeight="12.75"/>
  <cols>
    <col min="1" max="1" width="28.25390625" style="0" customWidth="1"/>
    <col min="2" max="3" width="11.625" style="0" customWidth="1"/>
    <col min="4" max="4" width="9.875" style="0" customWidth="1"/>
    <col min="5" max="5" width="11.75390625" style="0" customWidth="1"/>
    <col min="6" max="6" width="11.375" style="0" customWidth="1"/>
    <col min="7" max="7" width="11.75390625" style="0" customWidth="1"/>
    <col min="8" max="8" width="10.125" style="0" customWidth="1"/>
    <col min="10" max="10" width="11.75390625" style="0" customWidth="1"/>
    <col min="11" max="11" width="12.00390625" style="0" customWidth="1"/>
    <col min="12" max="12" width="23.25390625" style="0" customWidth="1"/>
    <col min="13" max="13" width="22.125" style="0" customWidth="1"/>
    <col min="14" max="14" width="23.75390625" style="0" customWidth="1"/>
    <col min="15" max="15" width="20.875" style="0" customWidth="1"/>
    <col min="16" max="16" width="21.125" style="0" customWidth="1"/>
    <col min="17" max="26" width="9.125" style="0" hidden="1" customWidth="1"/>
  </cols>
  <sheetData>
    <row r="1" spans="1:26" ht="21" customHeight="1">
      <c r="A1" s="161"/>
      <c r="B1" s="307" t="s">
        <v>100</v>
      </c>
      <c r="C1" s="308"/>
      <c r="D1" s="308"/>
      <c r="E1" s="308"/>
      <c r="F1" s="308"/>
      <c r="G1" s="308"/>
      <c r="H1" s="308"/>
      <c r="I1" s="308"/>
      <c r="J1" s="308"/>
      <c r="K1" s="162">
        <v>42576</v>
      </c>
      <c r="L1" s="163"/>
      <c r="M1" s="163"/>
      <c r="N1" s="163"/>
      <c r="O1" s="310"/>
      <c r="P1" s="311"/>
      <c r="Q1" s="164"/>
      <c r="R1" s="164"/>
      <c r="S1" s="164"/>
      <c r="T1" s="164"/>
      <c r="U1" s="164"/>
      <c r="V1" s="164"/>
      <c r="W1" s="164"/>
      <c r="X1" s="164"/>
      <c r="Y1" s="164"/>
      <c r="Z1" s="164"/>
    </row>
    <row r="2" spans="1:26" ht="23.25" customHeight="1" thickBot="1">
      <c r="A2" s="165"/>
      <c r="B2" s="309"/>
      <c r="C2" s="309"/>
      <c r="D2" s="309"/>
      <c r="E2" s="309"/>
      <c r="F2" s="309"/>
      <c r="G2" s="309"/>
      <c r="H2" s="309"/>
      <c r="I2" s="309"/>
      <c r="J2" s="309"/>
      <c r="K2" s="166" t="s">
        <v>101</v>
      </c>
      <c r="L2" s="165"/>
      <c r="M2" s="165"/>
      <c r="N2" s="165"/>
      <c r="O2" s="167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</row>
    <row r="3" spans="1:26" ht="18" customHeight="1">
      <c r="A3" s="312" t="s">
        <v>17</v>
      </c>
      <c r="B3" s="314" t="s">
        <v>102</v>
      </c>
      <c r="C3" s="315"/>
      <c r="D3" s="315"/>
      <c r="E3" s="315"/>
      <c r="F3" s="316"/>
      <c r="G3" s="304" t="s">
        <v>103</v>
      </c>
      <c r="H3" s="305"/>
      <c r="I3" s="305"/>
      <c r="J3" s="305"/>
      <c r="K3" s="306"/>
      <c r="L3" s="304" t="s">
        <v>104</v>
      </c>
      <c r="M3" s="305"/>
      <c r="N3" s="305"/>
      <c r="O3" s="305"/>
      <c r="P3" s="306"/>
      <c r="Q3" s="304" t="s">
        <v>105</v>
      </c>
      <c r="R3" s="305"/>
      <c r="S3" s="305"/>
      <c r="T3" s="305"/>
      <c r="U3" s="306"/>
      <c r="V3" s="304" t="s">
        <v>106</v>
      </c>
      <c r="W3" s="305"/>
      <c r="X3" s="305"/>
      <c r="Y3" s="305"/>
      <c r="Z3" s="306"/>
    </row>
    <row r="4" spans="1:26" ht="36" customHeight="1">
      <c r="A4" s="313"/>
      <c r="B4" s="171" t="s">
        <v>107</v>
      </c>
      <c r="C4" s="172" t="s">
        <v>108</v>
      </c>
      <c r="D4" s="172" t="s">
        <v>109</v>
      </c>
      <c r="E4" s="173" t="s">
        <v>110</v>
      </c>
      <c r="F4" s="174" t="s">
        <v>14</v>
      </c>
      <c r="G4" s="171" t="s">
        <v>107</v>
      </c>
      <c r="H4" s="173" t="s">
        <v>108</v>
      </c>
      <c r="I4" s="172" t="s">
        <v>109</v>
      </c>
      <c r="J4" s="173" t="s">
        <v>110</v>
      </c>
      <c r="K4" s="174" t="s">
        <v>14</v>
      </c>
      <c r="L4" s="171" t="s">
        <v>111</v>
      </c>
      <c r="M4" s="173" t="s">
        <v>108</v>
      </c>
      <c r="N4" s="172" t="s">
        <v>109</v>
      </c>
      <c r="O4" s="173" t="s">
        <v>110</v>
      </c>
      <c r="P4" s="174" t="s">
        <v>14</v>
      </c>
      <c r="Q4" s="171" t="s">
        <v>107</v>
      </c>
      <c r="R4" s="173" t="s">
        <v>108</v>
      </c>
      <c r="S4" s="172" t="s">
        <v>109</v>
      </c>
      <c r="T4" s="172" t="s">
        <v>110</v>
      </c>
      <c r="U4" s="174" t="s">
        <v>14</v>
      </c>
      <c r="V4" s="171" t="s">
        <v>111</v>
      </c>
      <c r="W4" s="173" t="s">
        <v>108</v>
      </c>
      <c r="X4" s="172" t="s">
        <v>109</v>
      </c>
      <c r="Y4" s="172" t="s">
        <v>110</v>
      </c>
      <c r="Z4" s="174" t="s">
        <v>14</v>
      </c>
    </row>
    <row r="5" spans="1:26" ht="21" customHeight="1">
      <c r="A5" s="175" t="s">
        <v>0</v>
      </c>
      <c r="B5" s="176">
        <v>137</v>
      </c>
      <c r="C5" s="177"/>
      <c r="D5" s="177">
        <v>286</v>
      </c>
      <c r="E5" s="177">
        <f aca="true" t="shared" si="0" ref="E5:E25">C5+D5</f>
        <v>286</v>
      </c>
      <c r="F5" s="178">
        <f aca="true" t="shared" si="1" ref="F5:F25">(E5*100)/B5</f>
        <v>208.75912408759123</v>
      </c>
      <c r="G5" s="179"/>
      <c r="H5" s="177"/>
      <c r="I5" s="180"/>
      <c r="J5" s="177"/>
      <c r="K5" s="178"/>
      <c r="L5" s="179"/>
      <c r="M5" s="177"/>
      <c r="N5" s="180"/>
      <c r="O5" s="177"/>
      <c r="P5" s="181"/>
      <c r="Q5" s="176"/>
      <c r="R5" s="177"/>
      <c r="S5" s="180"/>
      <c r="T5" s="177"/>
      <c r="U5" s="181"/>
      <c r="V5" s="182"/>
      <c r="W5" s="177"/>
      <c r="X5" s="180"/>
      <c r="Y5" s="177"/>
      <c r="Z5" s="181"/>
    </row>
    <row r="6" spans="1:26" ht="20.25" customHeight="1">
      <c r="A6" s="175" t="s">
        <v>18</v>
      </c>
      <c r="B6" s="176">
        <v>3000</v>
      </c>
      <c r="C6" s="177"/>
      <c r="D6" s="180">
        <v>3677</v>
      </c>
      <c r="E6" s="177">
        <f t="shared" si="0"/>
        <v>3677</v>
      </c>
      <c r="F6" s="178">
        <f t="shared" si="1"/>
        <v>122.56666666666666</v>
      </c>
      <c r="G6" s="179">
        <v>3500</v>
      </c>
      <c r="H6" s="177"/>
      <c r="I6" s="180">
        <v>1910</v>
      </c>
      <c r="J6" s="177">
        <f>H6+I6</f>
        <v>1910</v>
      </c>
      <c r="K6" s="178">
        <f aca="true" t="shared" si="2" ref="K6:K21">(J6*100)/G6</f>
        <v>54.57142857142857</v>
      </c>
      <c r="L6" s="179">
        <v>2000</v>
      </c>
      <c r="M6" s="177"/>
      <c r="N6" s="180">
        <v>115</v>
      </c>
      <c r="O6" s="177">
        <f>SUM(M6:N6)</f>
        <v>115</v>
      </c>
      <c r="P6" s="181">
        <f>(O6*100)/L6</f>
        <v>5.75</v>
      </c>
      <c r="Q6" s="176">
        <v>5000</v>
      </c>
      <c r="R6" s="177"/>
      <c r="S6" s="180"/>
      <c r="T6" s="177">
        <f aca="true" t="shared" si="3" ref="T6:T23">SUM(R6:S6)</f>
        <v>0</v>
      </c>
      <c r="U6" s="181">
        <f aca="true" t="shared" si="4" ref="U6:U26">(T6*100)/Q6</f>
        <v>0</v>
      </c>
      <c r="V6" s="182">
        <v>11000</v>
      </c>
      <c r="W6" s="177"/>
      <c r="X6" s="180"/>
      <c r="Y6" s="177">
        <f aca="true" t="shared" si="5" ref="Y6:Y24">SUM(W6:X6)</f>
        <v>0</v>
      </c>
      <c r="Z6" s="181">
        <f aca="true" t="shared" si="6" ref="Z6:Z26">(Y6*100)/V6</f>
        <v>0</v>
      </c>
    </row>
    <row r="7" spans="1:26" ht="20.25" customHeight="1">
      <c r="A7" s="183" t="s">
        <v>19</v>
      </c>
      <c r="B7" s="176">
        <v>3100</v>
      </c>
      <c r="C7" s="177">
        <v>112</v>
      </c>
      <c r="D7" s="180">
        <v>3508</v>
      </c>
      <c r="E7" s="177">
        <f t="shared" si="0"/>
        <v>3620</v>
      </c>
      <c r="F7" s="178">
        <f t="shared" si="1"/>
        <v>116.7741935483871</v>
      </c>
      <c r="G7" s="179">
        <v>11000</v>
      </c>
      <c r="H7" s="177">
        <v>7741</v>
      </c>
      <c r="I7" s="180">
        <v>16564</v>
      </c>
      <c r="J7" s="177">
        <f>H7+I7</f>
        <v>24305</v>
      </c>
      <c r="K7" s="178">
        <f t="shared" si="2"/>
        <v>220.95454545454547</v>
      </c>
      <c r="L7" s="179">
        <v>6000</v>
      </c>
      <c r="M7" s="177">
        <v>1050</v>
      </c>
      <c r="N7" s="180"/>
      <c r="O7" s="177">
        <f>SUM(M7:N7)</f>
        <v>1050</v>
      </c>
      <c r="P7" s="181">
        <f>(O7*100)/L7</f>
        <v>17.5</v>
      </c>
      <c r="Q7" s="176">
        <v>8900</v>
      </c>
      <c r="R7" s="177">
        <v>4340</v>
      </c>
      <c r="S7" s="180"/>
      <c r="T7" s="177">
        <f t="shared" si="3"/>
        <v>4340</v>
      </c>
      <c r="U7" s="181">
        <f t="shared" si="4"/>
        <v>48.764044943820224</v>
      </c>
      <c r="V7" s="182">
        <v>2700</v>
      </c>
      <c r="W7" s="177">
        <v>339</v>
      </c>
      <c r="X7" s="180"/>
      <c r="Y7" s="177">
        <f t="shared" si="5"/>
        <v>339</v>
      </c>
      <c r="Z7" s="181">
        <f t="shared" si="6"/>
        <v>12.555555555555555</v>
      </c>
    </row>
    <row r="8" spans="1:26" ht="19.5" customHeight="1">
      <c r="A8" s="175" t="s">
        <v>1</v>
      </c>
      <c r="B8" s="176">
        <v>700</v>
      </c>
      <c r="C8" s="177"/>
      <c r="D8" s="180">
        <v>2200</v>
      </c>
      <c r="E8" s="177">
        <f t="shared" si="0"/>
        <v>2200</v>
      </c>
      <c r="F8" s="178">
        <f t="shared" si="1"/>
        <v>314.2857142857143</v>
      </c>
      <c r="G8" s="179">
        <v>650</v>
      </c>
      <c r="H8" s="177"/>
      <c r="I8" s="180">
        <v>650</v>
      </c>
      <c r="J8" s="177">
        <f>H8+I8</f>
        <v>650</v>
      </c>
      <c r="K8" s="178">
        <f t="shared" si="2"/>
        <v>100</v>
      </c>
      <c r="L8" s="179">
        <v>150</v>
      </c>
      <c r="M8" s="177"/>
      <c r="N8" s="180"/>
      <c r="O8" s="177"/>
      <c r="P8" s="181"/>
      <c r="Q8" s="176"/>
      <c r="R8" s="177"/>
      <c r="S8" s="180"/>
      <c r="T8" s="177"/>
      <c r="U8" s="181"/>
      <c r="V8" s="182">
        <v>480</v>
      </c>
      <c r="W8" s="177"/>
      <c r="X8" s="180"/>
      <c r="Y8" s="177">
        <f t="shared" si="5"/>
        <v>0</v>
      </c>
      <c r="Z8" s="181">
        <f t="shared" si="6"/>
        <v>0</v>
      </c>
    </row>
    <row r="9" spans="1:26" ht="19.5" customHeight="1">
      <c r="A9" s="175" t="s">
        <v>2</v>
      </c>
      <c r="B9" s="176">
        <v>3500</v>
      </c>
      <c r="C9" s="177"/>
      <c r="D9" s="180">
        <v>6945</v>
      </c>
      <c r="E9" s="177">
        <f t="shared" si="0"/>
        <v>6945</v>
      </c>
      <c r="F9" s="178">
        <f t="shared" si="1"/>
        <v>198.42857142857142</v>
      </c>
      <c r="G9" s="179">
        <v>2500</v>
      </c>
      <c r="H9" s="177"/>
      <c r="I9" s="180">
        <v>3000</v>
      </c>
      <c r="J9" s="177">
        <f aca="true" t="shared" si="7" ref="J9:J25">I9+H9</f>
        <v>3000</v>
      </c>
      <c r="K9" s="178">
        <f t="shared" si="2"/>
        <v>120</v>
      </c>
      <c r="L9" s="179">
        <v>1400</v>
      </c>
      <c r="M9" s="177"/>
      <c r="N9" s="180"/>
      <c r="O9" s="177"/>
      <c r="P9" s="181"/>
      <c r="Q9" s="176"/>
      <c r="R9" s="177"/>
      <c r="S9" s="180"/>
      <c r="T9" s="177"/>
      <c r="U9" s="181"/>
      <c r="V9" s="182">
        <v>1500</v>
      </c>
      <c r="W9" s="177"/>
      <c r="X9" s="180"/>
      <c r="Y9" s="177">
        <f t="shared" si="5"/>
        <v>0</v>
      </c>
      <c r="Z9" s="181">
        <f t="shared" si="6"/>
        <v>0</v>
      </c>
    </row>
    <row r="10" spans="1:26" ht="18.75" customHeight="1">
      <c r="A10" s="175" t="s">
        <v>16</v>
      </c>
      <c r="B10" s="176">
        <v>1081</v>
      </c>
      <c r="C10" s="177"/>
      <c r="D10" s="180">
        <v>1200</v>
      </c>
      <c r="E10" s="177">
        <f t="shared" si="0"/>
        <v>1200</v>
      </c>
      <c r="F10" s="178">
        <f t="shared" si="1"/>
        <v>111.00832562442183</v>
      </c>
      <c r="G10" s="179">
        <v>2029</v>
      </c>
      <c r="H10" s="177"/>
      <c r="I10" s="180">
        <v>6800</v>
      </c>
      <c r="J10" s="177">
        <f t="shared" si="7"/>
        <v>6800</v>
      </c>
      <c r="K10" s="178">
        <f t="shared" si="2"/>
        <v>335.1404632824051</v>
      </c>
      <c r="L10" s="179">
        <v>1240</v>
      </c>
      <c r="M10" s="177"/>
      <c r="N10" s="180"/>
      <c r="O10" s="177"/>
      <c r="P10" s="181"/>
      <c r="Q10" s="176">
        <v>3975</v>
      </c>
      <c r="R10" s="177"/>
      <c r="S10" s="180"/>
      <c r="T10" s="177">
        <f t="shared" si="3"/>
        <v>0</v>
      </c>
      <c r="U10" s="181">
        <f t="shared" si="4"/>
        <v>0</v>
      </c>
      <c r="V10" s="182">
        <v>1859</v>
      </c>
      <c r="W10" s="177"/>
      <c r="X10" s="180"/>
      <c r="Y10" s="177">
        <f t="shared" si="5"/>
        <v>0</v>
      </c>
      <c r="Z10" s="181">
        <f t="shared" si="6"/>
        <v>0</v>
      </c>
    </row>
    <row r="11" spans="1:26" ht="18.75" customHeight="1">
      <c r="A11" s="175" t="s">
        <v>3</v>
      </c>
      <c r="B11" s="176">
        <v>2859</v>
      </c>
      <c r="C11" s="177">
        <v>992</v>
      </c>
      <c r="D11" s="180">
        <v>3021</v>
      </c>
      <c r="E11" s="177">
        <f t="shared" si="0"/>
        <v>4013</v>
      </c>
      <c r="F11" s="178">
        <f t="shared" si="1"/>
        <v>140.3637635536901</v>
      </c>
      <c r="G11" s="179">
        <v>9134</v>
      </c>
      <c r="H11" s="177">
        <v>4434</v>
      </c>
      <c r="I11" s="180">
        <v>5515</v>
      </c>
      <c r="J11" s="177">
        <f t="shared" si="7"/>
        <v>9949</v>
      </c>
      <c r="K11" s="178">
        <f t="shared" si="2"/>
        <v>108.92270637179767</v>
      </c>
      <c r="L11" s="179">
        <v>2000</v>
      </c>
      <c r="M11" s="177">
        <v>1000</v>
      </c>
      <c r="N11" s="180"/>
      <c r="O11" s="177">
        <f>SUM(M11:N11)</f>
        <v>1000</v>
      </c>
      <c r="P11" s="181">
        <f>(O11*100)/L11</f>
        <v>50</v>
      </c>
      <c r="Q11" s="176">
        <v>10904</v>
      </c>
      <c r="R11" s="177">
        <v>8670</v>
      </c>
      <c r="S11" s="180"/>
      <c r="T11" s="177">
        <f t="shared" si="3"/>
        <v>8670</v>
      </c>
      <c r="U11" s="181">
        <f t="shared" si="4"/>
        <v>79.51210564930301</v>
      </c>
      <c r="V11" s="182">
        <v>2215</v>
      </c>
      <c r="W11" s="177"/>
      <c r="X11" s="180"/>
      <c r="Y11" s="177">
        <f t="shared" si="5"/>
        <v>0</v>
      </c>
      <c r="Z11" s="181">
        <f t="shared" si="6"/>
        <v>0</v>
      </c>
    </row>
    <row r="12" spans="1:26" ht="18.75" customHeight="1">
      <c r="A12" s="175" t="s">
        <v>4</v>
      </c>
      <c r="B12" s="176">
        <v>4000</v>
      </c>
      <c r="C12" s="177">
        <v>1242</v>
      </c>
      <c r="D12" s="180">
        <v>3343</v>
      </c>
      <c r="E12" s="177">
        <f t="shared" si="0"/>
        <v>4585</v>
      </c>
      <c r="F12" s="178">
        <f t="shared" si="1"/>
        <v>114.625</v>
      </c>
      <c r="G12" s="179">
        <v>5000</v>
      </c>
      <c r="H12" s="177"/>
      <c r="I12" s="180">
        <v>5666</v>
      </c>
      <c r="J12" s="177">
        <f t="shared" si="7"/>
        <v>5666</v>
      </c>
      <c r="K12" s="178">
        <f t="shared" si="2"/>
        <v>113.32</v>
      </c>
      <c r="L12" s="179">
        <v>4200</v>
      </c>
      <c r="M12" s="177"/>
      <c r="N12" s="180"/>
      <c r="O12" s="177"/>
      <c r="P12" s="181"/>
      <c r="Q12" s="176">
        <v>40000</v>
      </c>
      <c r="R12" s="177">
        <v>25000</v>
      </c>
      <c r="S12" s="180"/>
      <c r="T12" s="177">
        <f t="shared" si="3"/>
        <v>25000</v>
      </c>
      <c r="U12" s="181">
        <f t="shared" si="4"/>
        <v>62.5</v>
      </c>
      <c r="V12" s="182">
        <v>25000</v>
      </c>
      <c r="W12" s="177"/>
      <c r="X12" s="180"/>
      <c r="Y12" s="177">
        <f t="shared" si="5"/>
        <v>0</v>
      </c>
      <c r="Z12" s="181">
        <f t="shared" si="6"/>
        <v>0</v>
      </c>
    </row>
    <row r="13" spans="1:26" ht="19.5" customHeight="1">
      <c r="A13" s="175" t="s">
        <v>5</v>
      </c>
      <c r="B13" s="176">
        <v>1608</v>
      </c>
      <c r="C13" s="177"/>
      <c r="D13" s="180">
        <v>2208</v>
      </c>
      <c r="E13" s="177">
        <f t="shared" si="0"/>
        <v>2208</v>
      </c>
      <c r="F13" s="178">
        <f t="shared" si="1"/>
        <v>137.3134328358209</v>
      </c>
      <c r="G13" s="179">
        <v>1928</v>
      </c>
      <c r="H13" s="177"/>
      <c r="I13" s="180"/>
      <c r="J13" s="177"/>
      <c r="K13" s="178"/>
      <c r="L13" s="179">
        <v>1543</v>
      </c>
      <c r="M13" s="177"/>
      <c r="N13" s="180"/>
      <c r="O13" s="177"/>
      <c r="P13" s="181"/>
      <c r="Q13" s="176">
        <v>7330</v>
      </c>
      <c r="R13" s="177"/>
      <c r="S13" s="180"/>
      <c r="T13" s="177">
        <f t="shared" si="3"/>
        <v>0</v>
      </c>
      <c r="U13" s="181">
        <f t="shared" si="4"/>
        <v>0</v>
      </c>
      <c r="V13" s="182">
        <v>2199</v>
      </c>
      <c r="W13" s="177"/>
      <c r="X13" s="180"/>
      <c r="Y13" s="177">
        <f t="shared" si="5"/>
        <v>0</v>
      </c>
      <c r="Z13" s="181">
        <f t="shared" si="6"/>
        <v>0</v>
      </c>
    </row>
    <row r="14" spans="1:26" ht="19.5" customHeight="1">
      <c r="A14" s="175" t="s">
        <v>6</v>
      </c>
      <c r="B14" s="176">
        <v>1500</v>
      </c>
      <c r="C14" s="177"/>
      <c r="D14" s="180">
        <v>1570</v>
      </c>
      <c r="E14" s="177">
        <f t="shared" si="0"/>
        <v>1570</v>
      </c>
      <c r="F14" s="178">
        <f t="shared" si="1"/>
        <v>104.66666666666667</v>
      </c>
      <c r="G14" s="179">
        <v>1700</v>
      </c>
      <c r="H14" s="177"/>
      <c r="I14" s="180"/>
      <c r="J14" s="177"/>
      <c r="K14" s="178"/>
      <c r="L14" s="179">
        <v>900</v>
      </c>
      <c r="M14" s="177"/>
      <c r="N14" s="180"/>
      <c r="O14" s="177"/>
      <c r="P14" s="181"/>
      <c r="Q14" s="176">
        <v>4800</v>
      </c>
      <c r="R14" s="177">
        <v>2000</v>
      </c>
      <c r="S14" s="180"/>
      <c r="T14" s="177">
        <f t="shared" si="3"/>
        <v>2000</v>
      </c>
      <c r="U14" s="181">
        <f t="shared" si="4"/>
        <v>41.666666666666664</v>
      </c>
      <c r="V14" s="182">
        <v>13200</v>
      </c>
      <c r="W14" s="177">
        <v>500</v>
      </c>
      <c r="X14" s="180"/>
      <c r="Y14" s="177">
        <f t="shared" si="5"/>
        <v>500</v>
      </c>
      <c r="Z14" s="181">
        <f t="shared" si="6"/>
        <v>3.787878787878788</v>
      </c>
    </row>
    <row r="15" spans="1:26" ht="20.25" customHeight="1">
      <c r="A15" s="183" t="s">
        <v>7</v>
      </c>
      <c r="B15" s="176">
        <v>2134</v>
      </c>
      <c r="C15" s="177"/>
      <c r="D15" s="180">
        <v>2445</v>
      </c>
      <c r="E15" s="177">
        <f t="shared" si="0"/>
        <v>2445</v>
      </c>
      <c r="F15" s="178">
        <f t="shared" si="1"/>
        <v>114.57357075913777</v>
      </c>
      <c r="G15" s="179">
        <v>2580</v>
      </c>
      <c r="H15" s="177"/>
      <c r="I15" s="180">
        <v>7600</v>
      </c>
      <c r="J15" s="177">
        <f t="shared" si="7"/>
        <v>7600</v>
      </c>
      <c r="K15" s="178">
        <f t="shared" si="2"/>
        <v>294.5736434108527</v>
      </c>
      <c r="L15" s="179">
        <v>2300</v>
      </c>
      <c r="M15" s="177"/>
      <c r="N15" s="180"/>
      <c r="O15" s="177"/>
      <c r="P15" s="181"/>
      <c r="Q15" s="176">
        <v>6130</v>
      </c>
      <c r="R15" s="177"/>
      <c r="S15" s="180"/>
      <c r="T15" s="177">
        <f t="shared" si="3"/>
        <v>0</v>
      </c>
      <c r="U15" s="181">
        <f t="shared" si="4"/>
        <v>0</v>
      </c>
      <c r="V15" s="182">
        <v>2030</v>
      </c>
      <c r="W15" s="177"/>
      <c r="X15" s="180"/>
      <c r="Y15" s="177">
        <f t="shared" si="5"/>
        <v>0</v>
      </c>
      <c r="Z15" s="181">
        <f t="shared" si="6"/>
        <v>0</v>
      </c>
    </row>
    <row r="16" spans="1:26" ht="18.75" customHeight="1">
      <c r="A16" s="175" t="s">
        <v>8</v>
      </c>
      <c r="B16" s="176">
        <v>837</v>
      </c>
      <c r="C16" s="177"/>
      <c r="D16" s="180">
        <v>930</v>
      </c>
      <c r="E16" s="177">
        <f t="shared" si="0"/>
        <v>930</v>
      </c>
      <c r="F16" s="178">
        <f t="shared" si="1"/>
        <v>111.11111111111111</v>
      </c>
      <c r="G16" s="179">
        <v>712</v>
      </c>
      <c r="H16" s="177"/>
      <c r="I16" s="180">
        <v>730</v>
      </c>
      <c r="J16" s="177">
        <f t="shared" si="7"/>
        <v>730</v>
      </c>
      <c r="K16" s="178">
        <f t="shared" si="2"/>
        <v>102.52808988764045</v>
      </c>
      <c r="L16" s="179">
        <v>413</v>
      </c>
      <c r="M16" s="177"/>
      <c r="N16" s="180">
        <v>50</v>
      </c>
      <c r="O16" s="177">
        <f>SUM(M16:N16)</f>
        <v>50</v>
      </c>
      <c r="P16" s="181">
        <f>(O16*100)/L16</f>
        <v>12.106537530266344</v>
      </c>
      <c r="Q16" s="176">
        <v>2067</v>
      </c>
      <c r="R16" s="177"/>
      <c r="S16" s="180"/>
      <c r="T16" s="177">
        <f t="shared" si="3"/>
        <v>0</v>
      </c>
      <c r="U16" s="181">
        <f t="shared" si="4"/>
        <v>0</v>
      </c>
      <c r="V16" s="182">
        <v>775</v>
      </c>
      <c r="W16" s="177"/>
      <c r="X16" s="180"/>
      <c r="Y16" s="177">
        <f t="shared" si="5"/>
        <v>0</v>
      </c>
      <c r="Z16" s="181">
        <f t="shared" si="6"/>
        <v>0</v>
      </c>
    </row>
    <row r="17" spans="1:26" ht="17.25" customHeight="1">
      <c r="A17" s="175" t="s">
        <v>20</v>
      </c>
      <c r="B17" s="176">
        <v>2500</v>
      </c>
      <c r="C17" s="177"/>
      <c r="D17" s="180">
        <v>3126</v>
      </c>
      <c r="E17" s="177">
        <f t="shared" si="0"/>
        <v>3126</v>
      </c>
      <c r="F17" s="178">
        <f t="shared" si="1"/>
        <v>125.04</v>
      </c>
      <c r="G17" s="179">
        <v>2000</v>
      </c>
      <c r="H17" s="177"/>
      <c r="I17" s="180">
        <v>5285</v>
      </c>
      <c r="J17" s="177">
        <f t="shared" si="7"/>
        <v>5285</v>
      </c>
      <c r="K17" s="178">
        <f t="shared" si="2"/>
        <v>264.25</v>
      </c>
      <c r="L17" s="179">
        <v>3460</v>
      </c>
      <c r="M17" s="177"/>
      <c r="N17" s="180"/>
      <c r="O17" s="177"/>
      <c r="P17" s="181"/>
      <c r="Q17" s="176">
        <v>6315</v>
      </c>
      <c r="R17" s="177"/>
      <c r="S17" s="180"/>
      <c r="T17" s="177">
        <f t="shared" si="3"/>
        <v>0</v>
      </c>
      <c r="U17" s="181">
        <f t="shared" si="4"/>
        <v>0</v>
      </c>
      <c r="V17" s="182">
        <v>1705</v>
      </c>
      <c r="W17" s="177"/>
      <c r="X17" s="180"/>
      <c r="Y17" s="177"/>
      <c r="Z17" s="181"/>
    </row>
    <row r="18" spans="1:26" ht="18" customHeight="1">
      <c r="A18" s="183" t="s">
        <v>9</v>
      </c>
      <c r="B18" s="176">
        <v>1880</v>
      </c>
      <c r="C18" s="177"/>
      <c r="D18" s="180">
        <v>2776</v>
      </c>
      <c r="E18" s="177">
        <f t="shared" si="0"/>
        <v>2776</v>
      </c>
      <c r="F18" s="178">
        <f t="shared" si="1"/>
        <v>147.6595744680851</v>
      </c>
      <c r="G18" s="179">
        <v>6343</v>
      </c>
      <c r="H18" s="177">
        <v>420</v>
      </c>
      <c r="I18" s="180">
        <v>8964</v>
      </c>
      <c r="J18" s="177">
        <f t="shared" si="7"/>
        <v>9384</v>
      </c>
      <c r="K18" s="178">
        <f t="shared" si="2"/>
        <v>147.94261390509223</v>
      </c>
      <c r="L18" s="179">
        <v>2600</v>
      </c>
      <c r="M18" s="177">
        <v>226</v>
      </c>
      <c r="N18" s="180"/>
      <c r="O18" s="177">
        <f>SUM(M18:N18)</f>
        <v>226</v>
      </c>
      <c r="P18" s="181">
        <f>(O18*100)/L18</f>
        <v>8.692307692307692</v>
      </c>
      <c r="Q18" s="176">
        <v>8650</v>
      </c>
      <c r="R18" s="177">
        <v>1400</v>
      </c>
      <c r="S18" s="180"/>
      <c r="T18" s="177">
        <f t="shared" si="3"/>
        <v>1400</v>
      </c>
      <c r="U18" s="181">
        <f t="shared" si="4"/>
        <v>16.184971098265898</v>
      </c>
      <c r="V18" s="182">
        <v>2820</v>
      </c>
      <c r="W18" s="177"/>
      <c r="X18" s="180"/>
      <c r="Y18" s="177">
        <f t="shared" si="5"/>
        <v>0</v>
      </c>
      <c r="Z18" s="181">
        <f t="shared" si="6"/>
        <v>0</v>
      </c>
    </row>
    <row r="19" spans="1:26" ht="19.5" customHeight="1">
      <c r="A19" s="175" t="s">
        <v>10</v>
      </c>
      <c r="B19" s="176">
        <v>1670</v>
      </c>
      <c r="C19" s="177"/>
      <c r="D19" s="180">
        <v>3576</v>
      </c>
      <c r="E19" s="177">
        <f t="shared" si="0"/>
        <v>3576</v>
      </c>
      <c r="F19" s="178">
        <f t="shared" si="1"/>
        <v>214.1317365269461</v>
      </c>
      <c r="G19" s="179">
        <v>4070</v>
      </c>
      <c r="H19" s="177"/>
      <c r="I19" s="180">
        <v>3065</v>
      </c>
      <c r="J19" s="177">
        <f t="shared" si="7"/>
        <v>3065</v>
      </c>
      <c r="K19" s="178">
        <f t="shared" si="2"/>
        <v>75.3071253071253</v>
      </c>
      <c r="L19" s="179">
        <v>2590</v>
      </c>
      <c r="M19" s="177"/>
      <c r="N19" s="180"/>
      <c r="O19" s="177"/>
      <c r="P19" s="181"/>
      <c r="Q19" s="176">
        <v>2460</v>
      </c>
      <c r="R19" s="177"/>
      <c r="S19" s="180"/>
      <c r="T19" s="177">
        <f t="shared" si="3"/>
        <v>0</v>
      </c>
      <c r="U19" s="181">
        <f t="shared" si="4"/>
        <v>0</v>
      </c>
      <c r="V19" s="182">
        <v>2685</v>
      </c>
      <c r="W19" s="177"/>
      <c r="X19" s="180"/>
      <c r="Y19" s="177">
        <f t="shared" si="5"/>
        <v>0</v>
      </c>
      <c r="Z19" s="181">
        <f t="shared" si="6"/>
        <v>0</v>
      </c>
    </row>
    <row r="20" spans="1:26" ht="18.75" customHeight="1">
      <c r="A20" s="175" t="s">
        <v>21</v>
      </c>
      <c r="B20" s="176">
        <v>2381</v>
      </c>
      <c r="C20" s="177"/>
      <c r="D20" s="180">
        <v>4000</v>
      </c>
      <c r="E20" s="177">
        <f t="shared" si="0"/>
        <v>4000</v>
      </c>
      <c r="F20" s="178">
        <f t="shared" si="1"/>
        <v>167.99664006719865</v>
      </c>
      <c r="G20" s="179">
        <v>4238</v>
      </c>
      <c r="H20" s="177">
        <v>1100</v>
      </c>
      <c r="I20" s="180">
        <v>3950</v>
      </c>
      <c r="J20" s="177">
        <f t="shared" si="7"/>
        <v>5050</v>
      </c>
      <c r="K20" s="178">
        <f t="shared" si="2"/>
        <v>119.1599811231713</v>
      </c>
      <c r="L20" s="179">
        <v>1150</v>
      </c>
      <c r="M20" s="177"/>
      <c r="N20" s="180">
        <v>150</v>
      </c>
      <c r="O20" s="177">
        <f>SUM(M20:N20)</f>
        <v>150</v>
      </c>
      <c r="P20" s="181"/>
      <c r="Q20" s="176">
        <v>6420</v>
      </c>
      <c r="R20" s="177">
        <v>900</v>
      </c>
      <c r="S20" s="180"/>
      <c r="T20" s="177">
        <f t="shared" si="3"/>
        <v>900</v>
      </c>
      <c r="U20" s="181">
        <f t="shared" si="4"/>
        <v>14.018691588785046</v>
      </c>
      <c r="V20" s="182">
        <v>2830</v>
      </c>
      <c r="W20" s="177"/>
      <c r="X20" s="180"/>
      <c r="Y20" s="177">
        <f t="shared" si="5"/>
        <v>0</v>
      </c>
      <c r="Z20" s="181">
        <f t="shared" si="6"/>
        <v>0</v>
      </c>
    </row>
    <row r="21" spans="1:26" ht="18.75" customHeight="1">
      <c r="A21" s="175" t="s">
        <v>22</v>
      </c>
      <c r="B21" s="176">
        <v>1315</v>
      </c>
      <c r="C21" s="177">
        <v>20</v>
      </c>
      <c r="D21" s="180">
        <v>1993</v>
      </c>
      <c r="E21" s="177">
        <f>C21+D21</f>
        <v>2013</v>
      </c>
      <c r="F21" s="178">
        <f t="shared" si="1"/>
        <v>153.07984790874525</v>
      </c>
      <c r="G21" s="179">
        <v>11256</v>
      </c>
      <c r="H21" s="177">
        <v>625</v>
      </c>
      <c r="I21" s="180">
        <v>11378</v>
      </c>
      <c r="J21" s="177">
        <f t="shared" si="7"/>
        <v>12003</v>
      </c>
      <c r="K21" s="178">
        <f t="shared" si="2"/>
        <v>106.636460554371</v>
      </c>
      <c r="L21" s="179">
        <v>2319</v>
      </c>
      <c r="M21" s="177">
        <v>323</v>
      </c>
      <c r="N21" s="180"/>
      <c r="O21" s="177">
        <f>SUM(M21:N21)</f>
        <v>323</v>
      </c>
      <c r="P21" s="181">
        <f>(O21*100)/L21</f>
        <v>13.928417421302285</v>
      </c>
      <c r="Q21" s="176">
        <v>12407</v>
      </c>
      <c r="R21" s="177">
        <v>3327</v>
      </c>
      <c r="S21" s="180"/>
      <c r="T21" s="177">
        <f t="shared" si="3"/>
        <v>3327</v>
      </c>
      <c r="U21" s="181">
        <f t="shared" si="4"/>
        <v>26.815507374869025</v>
      </c>
      <c r="V21" s="182">
        <v>2431</v>
      </c>
      <c r="W21" s="177">
        <v>137</v>
      </c>
      <c r="X21" s="180"/>
      <c r="Y21" s="177">
        <f t="shared" si="5"/>
        <v>137</v>
      </c>
      <c r="Z21" s="181">
        <f t="shared" si="6"/>
        <v>5.635540929658577</v>
      </c>
    </row>
    <row r="22" spans="1:26" ht="19.5" customHeight="1">
      <c r="A22" s="183" t="s">
        <v>11</v>
      </c>
      <c r="B22" s="176">
        <v>858</v>
      </c>
      <c r="C22" s="177"/>
      <c r="D22" s="180">
        <v>900</v>
      </c>
      <c r="E22" s="177">
        <f t="shared" si="0"/>
        <v>900</v>
      </c>
      <c r="F22" s="178">
        <f t="shared" si="1"/>
        <v>104.8951048951049</v>
      </c>
      <c r="G22" s="179">
        <v>990</v>
      </c>
      <c r="H22" s="177"/>
      <c r="I22" s="180"/>
      <c r="J22" s="177"/>
      <c r="K22" s="178"/>
      <c r="L22" s="179">
        <v>800</v>
      </c>
      <c r="M22" s="177"/>
      <c r="N22" s="180"/>
      <c r="O22" s="177"/>
      <c r="P22" s="181"/>
      <c r="Q22" s="176"/>
      <c r="R22" s="177"/>
      <c r="S22" s="180"/>
      <c r="T22" s="177"/>
      <c r="U22" s="181"/>
      <c r="V22" s="182">
        <v>1200</v>
      </c>
      <c r="W22" s="177"/>
      <c r="X22" s="180"/>
      <c r="Y22" s="177"/>
      <c r="Z22" s="181">
        <f t="shared" si="6"/>
        <v>0</v>
      </c>
    </row>
    <row r="23" spans="1:26" ht="18.75" customHeight="1">
      <c r="A23" s="183" t="s">
        <v>12</v>
      </c>
      <c r="B23" s="176">
        <v>2027</v>
      </c>
      <c r="C23" s="177">
        <v>541</v>
      </c>
      <c r="D23" s="180">
        <v>3779</v>
      </c>
      <c r="E23" s="177">
        <f t="shared" si="0"/>
        <v>4320</v>
      </c>
      <c r="F23" s="178">
        <f t="shared" si="1"/>
        <v>213.1228416378885</v>
      </c>
      <c r="G23" s="179">
        <v>4236</v>
      </c>
      <c r="H23" s="177">
        <v>2275</v>
      </c>
      <c r="I23" s="180">
        <v>6615</v>
      </c>
      <c r="J23" s="177">
        <f t="shared" si="7"/>
        <v>8890</v>
      </c>
      <c r="K23" s="178">
        <f>(J23*100)/G23</f>
        <v>209.8677998111426</v>
      </c>
      <c r="L23" s="179">
        <v>1331</v>
      </c>
      <c r="M23" s="177">
        <v>322</v>
      </c>
      <c r="N23" s="180"/>
      <c r="O23" s="177">
        <f>SUM(M23:N23)</f>
        <v>322</v>
      </c>
      <c r="P23" s="181">
        <f>(O23*100)/L23</f>
        <v>24.192336589030806</v>
      </c>
      <c r="Q23" s="176">
        <v>13949</v>
      </c>
      <c r="R23" s="177">
        <v>4938</v>
      </c>
      <c r="S23" s="180"/>
      <c r="T23" s="177">
        <f t="shared" si="3"/>
        <v>4938</v>
      </c>
      <c r="U23" s="181">
        <f t="shared" si="4"/>
        <v>35.400387124525054</v>
      </c>
      <c r="V23" s="182">
        <v>43250</v>
      </c>
      <c r="W23" s="177"/>
      <c r="X23" s="180"/>
      <c r="Y23" s="177">
        <f t="shared" si="5"/>
        <v>0</v>
      </c>
      <c r="Z23" s="181">
        <f t="shared" si="6"/>
        <v>0</v>
      </c>
    </row>
    <row r="24" spans="1:26" ht="18" customHeight="1">
      <c r="A24" s="183" t="s">
        <v>23</v>
      </c>
      <c r="B24" s="176">
        <v>2000</v>
      </c>
      <c r="C24" s="177"/>
      <c r="D24" s="180">
        <v>2100</v>
      </c>
      <c r="E24" s="177">
        <f t="shared" si="0"/>
        <v>2100</v>
      </c>
      <c r="F24" s="178">
        <f t="shared" si="1"/>
        <v>105</v>
      </c>
      <c r="G24" s="179">
        <v>2300</v>
      </c>
      <c r="H24" s="177"/>
      <c r="I24" s="180">
        <v>3750</v>
      </c>
      <c r="J24" s="177">
        <f t="shared" si="7"/>
        <v>3750</v>
      </c>
      <c r="K24" s="178">
        <f>(J24*100)/G24</f>
        <v>163.04347826086956</v>
      </c>
      <c r="L24" s="179">
        <v>4000</v>
      </c>
      <c r="M24" s="177"/>
      <c r="N24" s="180"/>
      <c r="O24" s="177"/>
      <c r="P24" s="181"/>
      <c r="Q24" s="176"/>
      <c r="R24" s="177"/>
      <c r="S24" s="180"/>
      <c r="T24" s="177"/>
      <c r="U24" s="181"/>
      <c r="V24" s="182">
        <v>2000</v>
      </c>
      <c r="W24" s="177"/>
      <c r="X24" s="180"/>
      <c r="Y24" s="177">
        <f t="shared" si="5"/>
        <v>0</v>
      </c>
      <c r="Z24" s="181">
        <f t="shared" si="6"/>
        <v>0</v>
      </c>
    </row>
    <row r="25" spans="1:26" ht="20.25" customHeight="1">
      <c r="A25" s="175" t="s">
        <v>13</v>
      </c>
      <c r="B25" s="176">
        <v>5240</v>
      </c>
      <c r="C25" s="177">
        <v>553</v>
      </c>
      <c r="D25" s="180">
        <v>5413</v>
      </c>
      <c r="E25" s="177">
        <f t="shared" si="0"/>
        <v>5966</v>
      </c>
      <c r="F25" s="178">
        <f t="shared" si="1"/>
        <v>113.85496183206106</v>
      </c>
      <c r="G25" s="179">
        <v>23700</v>
      </c>
      <c r="H25" s="177">
        <v>2163</v>
      </c>
      <c r="I25" s="180">
        <v>18396</v>
      </c>
      <c r="J25" s="177">
        <f t="shared" si="7"/>
        <v>20559</v>
      </c>
      <c r="K25" s="178">
        <f>(J25*100)/G25</f>
        <v>86.74683544303798</v>
      </c>
      <c r="L25" s="179">
        <v>7555</v>
      </c>
      <c r="M25" s="177">
        <v>1268</v>
      </c>
      <c r="N25" s="180"/>
      <c r="O25" s="177">
        <f>SUM(M25:N25)</f>
        <v>1268</v>
      </c>
      <c r="P25" s="181">
        <f>(O25*100)/L25</f>
        <v>16.783587028457976</v>
      </c>
      <c r="Q25" s="176">
        <v>48940</v>
      </c>
      <c r="R25" s="177">
        <v>27893</v>
      </c>
      <c r="S25" s="180"/>
      <c r="T25" s="177">
        <f>SUM(R25:S25)</f>
        <v>27893</v>
      </c>
      <c r="U25" s="181">
        <f t="shared" si="4"/>
        <v>56.9942787086228</v>
      </c>
      <c r="V25" s="182">
        <v>13530</v>
      </c>
      <c r="W25" s="177">
        <v>1590</v>
      </c>
      <c r="X25" s="180"/>
      <c r="Y25" s="177">
        <f>SUM(W25:X25)</f>
        <v>1590</v>
      </c>
      <c r="Z25" s="181">
        <f t="shared" si="6"/>
        <v>11.751662971175167</v>
      </c>
    </row>
    <row r="26" spans="1:26" ht="20.25" customHeight="1">
      <c r="A26" s="184" t="s">
        <v>24</v>
      </c>
      <c r="B26" s="185">
        <f>SUM(B5:B25)</f>
        <v>44327</v>
      </c>
      <c r="C26" s="186">
        <f>SUM(C5:C25)</f>
        <v>3460</v>
      </c>
      <c r="D26" s="186">
        <f>SUM(D5:D25)</f>
        <v>58996</v>
      </c>
      <c r="E26" s="186">
        <f>C26+D26</f>
        <v>62456</v>
      </c>
      <c r="F26" s="187">
        <f>(E26*100)/B26</f>
        <v>140.8983238206962</v>
      </c>
      <c r="G26" s="185">
        <f>SUM(G5:G25)</f>
        <v>99866</v>
      </c>
      <c r="H26" s="186">
        <f>SUM(H5:H25)</f>
        <v>18758</v>
      </c>
      <c r="I26" s="186">
        <f>SUM(I5:I25)</f>
        <v>109838</v>
      </c>
      <c r="J26" s="186">
        <f>I26+H26</f>
        <v>128596</v>
      </c>
      <c r="K26" s="187">
        <f>(J26*100)/G26</f>
        <v>128.76854985680814</v>
      </c>
      <c r="L26" s="185">
        <f>SUM(L5:L25)</f>
        <v>47951</v>
      </c>
      <c r="M26" s="186">
        <f>SUM(M5:M25)</f>
        <v>4189</v>
      </c>
      <c r="N26" s="186">
        <f>SUM(N5:N25)</f>
        <v>315</v>
      </c>
      <c r="O26" s="186">
        <f>SUM(O5:O25)</f>
        <v>4504</v>
      </c>
      <c r="P26" s="187">
        <f>(O26*100)/L26</f>
        <v>9.392921941148256</v>
      </c>
      <c r="Q26" s="185">
        <f>SUM(Q5:Q25)</f>
        <v>188247</v>
      </c>
      <c r="R26" s="186"/>
      <c r="S26" s="186">
        <f>SUM(S5:S25)</f>
        <v>0</v>
      </c>
      <c r="T26" s="186">
        <f>SUM(T5:T25)</f>
        <v>78468</v>
      </c>
      <c r="U26" s="181">
        <f t="shared" si="4"/>
        <v>41.68353280530367</v>
      </c>
      <c r="V26" s="185">
        <f>SUM(V5:V25)</f>
        <v>135409</v>
      </c>
      <c r="W26" s="186"/>
      <c r="X26" s="186">
        <f>SUM(X5:X25)</f>
        <v>0</v>
      </c>
      <c r="Y26" s="186">
        <f>SUM(Y5:Y25)</f>
        <v>2566</v>
      </c>
      <c r="Z26" s="181">
        <f t="shared" si="6"/>
        <v>1.894999593823158</v>
      </c>
    </row>
    <row r="27" spans="1:26" ht="18.75" customHeight="1" thickBot="1">
      <c r="A27" s="188" t="s">
        <v>15</v>
      </c>
      <c r="B27" s="189">
        <v>59909</v>
      </c>
      <c r="C27" s="190">
        <v>2339.8</v>
      </c>
      <c r="D27" s="191">
        <v>58240</v>
      </c>
      <c r="E27" s="190">
        <v>60579.8</v>
      </c>
      <c r="F27" s="192">
        <v>101.11969820895024</v>
      </c>
      <c r="G27" s="189">
        <v>86964</v>
      </c>
      <c r="H27" s="190">
        <v>22704</v>
      </c>
      <c r="I27" s="191">
        <v>62995</v>
      </c>
      <c r="J27" s="190">
        <v>85699</v>
      </c>
      <c r="K27" s="192">
        <v>98.5453750977416</v>
      </c>
      <c r="L27" s="189">
        <v>60493</v>
      </c>
      <c r="M27" s="190">
        <v>3849</v>
      </c>
      <c r="N27" s="191"/>
      <c r="O27" s="186">
        <f>SUM(M27+N27)</f>
        <v>3849</v>
      </c>
      <c r="P27" s="187">
        <f>(O27*100)/L27</f>
        <v>6.36271965351363</v>
      </c>
      <c r="Q27" s="189">
        <v>169429</v>
      </c>
      <c r="R27" s="190"/>
      <c r="S27" s="191">
        <v>0</v>
      </c>
      <c r="T27" s="191"/>
      <c r="U27" s="193">
        <v>0</v>
      </c>
      <c r="V27" s="189">
        <v>140663</v>
      </c>
      <c r="W27" s="190"/>
      <c r="X27" s="191">
        <v>0</v>
      </c>
      <c r="Y27" s="191"/>
      <c r="Z27" s="194">
        <v>0</v>
      </c>
    </row>
  </sheetData>
  <mergeCells count="8">
    <mergeCell ref="A3:A4"/>
    <mergeCell ref="B3:F3"/>
    <mergeCell ref="G3:K3"/>
    <mergeCell ref="L3:P3"/>
    <mergeCell ref="Q3:U3"/>
    <mergeCell ref="V3:Z3"/>
    <mergeCell ref="B1:J2"/>
    <mergeCell ref="O1:P1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workbookViewId="0" topLeftCell="A1">
      <selection activeCell="I13" sqref="I13"/>
    </sheetView>
  </sheetViews>
  <sheetFormatPr defaultColWidth="9.00390625" defaultRowHeight="12.75"/>
  <cols>
    <col min="1" max="1" width="30.25390625" style="0" customWidth="1"/>
    <col min="2" max="2" width="12.25390625" style="0" customWidth="1"/>
    <col min="3" max="3" width="13.375" style="0" customWidth="1"/>
    <col min="4" max="4" width="14.875" style="0" customWidth="1"/>
    <col min="5" max="6" width="13.375" style="0" customWidth="1"/>
    <col min="7" max="7" width="13.625" style="0" customWidth="1"/>
    <col min="8" max="8" width="13.375" style="0" customWidth="1"/>
    <col min="9" max="9" width="14.375" style="0" customWidth="1"/>
  </cols>
  <sheetData>
    <row r="1" spans="1:9" ht="18.75">
      <c r="A1" s="195"/>
      <c r="B1" s="317" t="s">
        <v>112</v>
      </c>
      <c r="C1" s="318"/>
      <c r="D1" s="318"/>
      <c r="E1" s="318"/>
      <c r="F1" s="318"/>
      <c r="G1" s="318"/>
      <c r="H1" s="318"/>
      <c r="I1" s="196"/>
    </row>
    <row r="2" spans="1:9" ht="21.75" customHeight="1" thickBot="1">
      <c r="A2" s="1"/>
      <c r="B2" s="319"/>
      <c r="C2" s="319"/>
      <c r="D2" s="319"/>
      <c r="E2" s="319"/>
      <c r="F2" s="319"/>
      <c r="G2" s="319"/>
      <c r="H2" s="319"/>
      <c r="I2" s="197">
        <v>42210</v>
      </c>
    </row>
    <row r="3" spans="1:9" ht="21.75" customHeight="1">
      <c r="A3" s="320" t="s">
        <v>113</v>
      </c>
      <c r="B3" s="322" t="s">
        <v>114</v>
      </c>
      <c r="C3" s="323"/>
      <c r="D3" s="323"/>
      <c r="E3" s="323"/>
      <c r="F3" s="323"/>
      <c r="G3" s="323"/>
      <c r="H3" s="323"/>
      <c r="I3" s="324"/>
    </row>
    <row r="4" spans="1:9" ht="20.25" customHeight="1">
      <c r="A4" s="321"/>
      <c r="B4" s="325" t="s">
        <v>115</v>
      </c>
      <c r="C4" s="326"/>
      <c r="D4" s="326"/>
      <c r="E4" s="327"/>
      <c r="F4" s="325" t="s">
        <v>116</v>
      </c>
      <c r="G4" s="326"/>
      <c r="H4" s="326"/>
      <c r="I4" s="328"/>
    </row>
    <row r="5" spans="1:9" ht="22.5" customHeight="1">
      <c r="A5" s="321"/>
      <c r="B5" s="198" t="s">
        <v>117</v>
      </c>
      <c r="C5" s="199" t="s">
        <v>118</v>
      </c>
      <c r="D5" s="199" t="s">
        <v>119</v>
      </c>
      <c r="E5" s="200" t="s">
        <v>14</v>
      </c>
      <c r="F5" s="198" t="s">
        <v>117</v>
      </c>
      <c r="G5" s="199" t="s">
        <v>118</v>
      </c>
      <c r="H5" s="199" t="s">
        <v>119</v>
      </c>
      <c r="I5" s="201" t="s">
        <v>14</v>
      </c>
    </row>
    <row r="6" spans="1:9" ht="20.25" customHeight="1">
      <c r="A6" s="202" t="s">
        <v>0</v>
      </c>
      <c r="B6" s="203">
        <v>469</v>
      </c>
      <c r="C6" s="204">
        <v>469</v>
      </c>
      <c r="D6" s="204">
        <v>469</v>
      </c>
      <c r="E6" s="205">
        <f aca="true" t="shared" si="0" ref="E6:E26">D6/B6*100</f>
        <v>100</v>
      </c>
      <c r="F6" s="206"/>
      <c r="G6" s="207"/>
      <c r="H6" s="207"/>
      <c r="I6" s="208"/>
    </row>
    <row r="7" spans="1:9" ht="18" customHeight="1">
      <c r="A7" s="202" t="s">
        <v>18</v>
      </c>
      <c r="B7" s="209">
        <v>7677</v>
      </c>
      <c r="C7" s="204">
        <v>7677</v>
      </c>
      <c r="D7" s="204">
        <v>7677</v>
      </c>
      <c r="E7" s="205">
        <f t="shared" si="0"/>
        <v>100</v>
      </c>
      <c r="F7" s="210">
        <v>2735</v>
      </c>
      <c r="G7" s="207">
        <v>2735</v>
      </c>
      <c r="H7" s="207">
        <v>2735</v>
      </c>
      <c r="I7" s="208">
        <f aca="true" t="shared" si="1" ref="I7:I26">H7/F7*100</f>
        <v>100</v>
      </c>
    </row>
    <row r="8" spans="1:9" ht="19.5" customHeight="1">
      <c r="A8" s="202" t="s">
        <v>19</v>
      </c>
      <c r="B8" s="209">
        <v>5042</v>
      </c>
      <c r="C8" s="204">
        <v>4074</v>
      </c>
      <c r="D8" s="204">
        <v>3740</v>
      </c>
      <c r="E8" s="205">
        <f t="shared" si="0"/>
        <v>74.1769139230464</v>
      </c>
      <c r="F8" s="210">
        <v>2033</v>
      </c>
      <c r="G8" s="207">
        <v>1772</v>
      </c>
      <c r="H8" s="207">
        <v>1772</v>
      </c>
      <c r="I8" s="208">
        <f t="shared" si="1"/>
        <v>87.16182980816527</v>
      </c>
    </row>
    <row r="9" spans="1:9" ht="19.5" customHeight="1">
      <c r="A9" s="202" t="s">
        <v>1</v>
      </c>
      <c r="B9" s="209">
        <v>3728</v>
      </c>
      <c r="C9" s="204">
        <v>3728</v>
      </c>
      <c r="D9" s="204">
        <v>3728</v>
      </c>
      <c r="E9" s="205">
        <f t="shared" si="0"/>
        <v>100</v>
      </c>
      <c r="F9" s="210">
        <v>2127</v>
      </c>
      <c r="G9" s="207">
        <v>2127</v>
      </c>
      <c r="H9" s="207">
        <v>2127</v>
      </c>
      <c r="I9" s="208">
        <f t="shared" si="1"/>
        <v>100</v>
      </c>
    </row>
    <row r="10" spans="1:9" ht="19.5" customHeight="1">
      <c r="A10" s="202" t="s">
        <v>2</v>
      </c>
      <c r="B10" s="209">
        <v>3381</v>
      </c>
      <c r="C10" s="204">
        <v>3381</v>
      </c>
      <c r="D10" s="204">
        <v>3381</v>
      </c>
      <c r="E10" s="205">
        <f t="shared" si="0"/>
        <v>100</v>
      </c>
      <c r="F10" s="210">
        <v>495</v>
      </c>
      <c r="G10" s="207">
        <v>495</v>
      </c>
      <c r="H10" s="207">
        <v>495</v>
      </c>
      <c r="I10" s="208">
        <f t="shared" si="1"/>
        <v>100</v>
      </c>
    </row>
    <row r="11" spans="1:9" ht="19.5" customHeight="1">
      <c r="A11" s="202" t="s">
        <v>16</v>
      </c>
      <c r="B11" s="209">
        <v>3876</v>
      </c>
      <c r="C11" s="204">
        <v>3876</v>
      </c>
      <c r="D11" s="204">
        <v>3876</v>
      </c>
      <c r="E11" s="205">
        <f t="shared" si="0"/>
        <v>100</v>
      </c>
      <c r="F11" s="210">
        <v>4597</v>
      </c>
      <c r="G11" s="207">
        <v>3852</v>
      </c>
      <c r="H11" s="207">
        <v>3852</v>
      </c>
      <c r="I11" s="208">
        <f t="shared" si="1"/>
        <v>83.79377855122905</v>
      </c>
    </row>
    <row r="12" spans="1:9" ht="20.25" customHeight="1">
      <c r="A12" s="202" t="s">
        <v>3</v>
      </c>
      <c r="B12" s="209">
        <v>5068</v>
      </c>
      <c r="C12" s="204">
        <v>5068</v>
      </c>
      <c r="D12" s="204">
        <v>5068</v>
      </c>
      <c r="E12" s="205">
        <f t="shared" si="0"/>
        <v>100</v>
      </c>
      <c r="F12" s="210">
        <v>3866</v>
      </c>
      <c r="G12" s="207">
        <v>3100</v>
      </c>
      <c r="H12" s="207">
        <v>3100</v>
      </c>
      <c r="I12" s="208">
        <f t="shared" si="1"/>
        <v>80.1862390067253</v>
      </c>
    </row>
    <row r="13" spans="1:9" ht="20.25" customHeight="1">
      <c r="A13" s="202" t="s">
        <v>4</v>
      </c>
      <c r="B13" s="209">
        <v>5036</v>
      </c>
      <c r="C13" s="204">
        <v>4958</v>
      </c>
      <c r="D13" s="204">
        <v>4958</v>
      </c>
      <c r="E13" s="205">
        <f t="shared" si="0"/>
        <v>98.45115170770453</v>
      </c>
      <c r="F13" s="210">
        <v>9204</v>
      </c>
      <c r="G13" s="207">
        <v>4506</v>
      </c>
      <c r="H13" s="207">
        <v>4506</v>
      </c>
      <c r="I13" s="208">
        <f t="shared" si="1"/>
        <v>48.95697522816167</v>
      </c>
    </row>
    <row r="14" spans="1:9" ht="18.75" customHeight="1">
      <c r="A14" s="202" t="s">
        <v>5</v>
      </c>
      <c r="B14" s="209">
        <v>2564</v>
      </c>
      <c r="C14" s="204">
        <v>2554</v>
      </c>
      <c r="D14" s="204">
        <v>2554</v>
      </c>
      <c r="E14" s="205">
        <f t="shared" si="0"/>
        <v>99.60998439937597</v>
      </c>
      <c r="F14" s="210">
        <v>1151</v>
      </c>
      <c r="G14" s="207">
        <v>855</v>
      </c>
      <c r="H14" s="207">
        <v>855</v>
      </c>
      <c r="I14" s="208">
        <f t="shared" si="1"/>
        <v>74.2832319721981</v>
      </c>
    </row>
    <row r="15" spans="1:9" ht="18" customHeight="1">
      <c r="A15" s="202" t="s">
        <v>6</v>
      </c>
      <c r="B15" s="209">
        <v>795</v>
      </c>
      <c r="C15" s="204">
        <v>795</v>
      </c>
      <c r="D15" s="204">
        <v>795</v>
      </c>
      <c r="E15" s="205">
        <f t="shared" si="0"/>
        <v>100</v>
      </c>
      <c r="F15" s="210">
        <v>199</v>
      </c>
      <c r="G15" s="207">
        <v>199</v>
      </c>
      <c r="H15" s="207">
        <v>199</v>
      </c>
      <c r="I15" s="208">
        <f t="shared" si="1"/>
        <v>100</v>
      </c>
    </row>
    <row r="16" spans="1:9" ht="18.75" customHeight="1">
      <c r="A16" s="202" t="s">
        <v>7</v>
      </c>
      <c r="B16" s="209">
        <v>2125</v>
      </c>
      <c r="C16" s="204">
        <v>2180</v>
      </c>
      <c r="D16" s="204">
        <v>2180</v>
      </c>
      <c r="E16" s="205">
        <f t="shared" si="0"/>
        <v>102.58823529411765</v>
      </c>
      <c r="F16" s="210">
        <v>1723</v>
      </c>
      <c r="G16" s="207">
        <v>1723</v>
      </c>
      <c r="H16" s="207">
        <v>1723</v>
      </c>
      <c r="I16" s="208">
        <f t="shared" si="1"/>
        <v>100</v>
      </c>
    </row>
    <row r="17" spans="1:9" ht="18" customHeight="1">
      <c r="A17" s="202" t="s">
        <v>8</v>
      </c>
      <c r="B17" s="209">
        <v>1362</v>
      </c>
      <c r="C17" s="204">
        <v>1362</v>
      </c>
      <c r="D17" s="204">
        <v>1362</v>
      </c>
      <c r="E17" s="205">
        <f t="shared" si="0"/>
        <v>100</v>
      </c>
      <c r="F17" s="210">
        <v>445</v>
      </c>
      <c r="G17" s="207">
        <v>445</v>
      </c>
      <c r="H17" s="207">
        <v>445</v>
      </c>
      <c r="I17" s="208">
        <f t="shared" si="1"/>
        <v>100</v>
      </c>
    </row>
    <row r="18" spans="1:9" ht="18" customHeight="1">
      <c r="A18" s="202" t="s">
        <v>20</v>
      </c>
      <c r="B18" s="209">
        <v>3116</v>
      </c>
      <c r="C18" s="204">
        <v>3116</v>
      </c>
      <c r="D18" s="204">
        <v>3116</v>
      </c>
      <c r="E18" s="205">
        <f t="shared" si="0"/>
        <v>100</v>
      </c>
      <c r="F18" s="210" t="s">
        <v>120</v>
      </c>
      <c r="G18" s="207">
        <v>892</v>
      </c>
      <c r="H18" s="207">
        <v>892</v>
      </c>
      <c r="I18" s="208">
        <f t="shared" si="1"/>
        <v>51.293847038527886</v>
      </c>
    </row>
    <row r="19" spans="1:9" ht="19.5" customHeight="1">
      <c r="A19" s="202" t="s">
        <v>9</v>
      </c>
      <c r="B19" s="209">
        <v>1821</v>
      </c>
      <c r="C19" s="204">
        <v>1821</v>
      </c>
      <c r="D19" s="204">
        <v>1821</v>
      </c>
      <c r="E19" s="205">
        <f t="shared" si="0"/>
        <v>100</v>
      </c>
      <c r="F19" s="210">
        <v>1140</v>
      </c>
      <c r="G19" s="207">
        <v>1140</v>
      </c>
      <c r="H19" s="207">
        <v>1140</v>
      </c>
      <c r="I19" s="208">
        <f t="shared" si="1"/>
        <v>100</v>
      </c>
    </row>
    <row r="20" spans="1:9" ht="18" customHeight="1">
      <c r="A20" s="202" t="s">
        <v>10</v>
      </c>
      <c r="B20" s="209">
        <v>3119</v>
      </c>
      <c r="C20" s="204">
        <v>3119</v>
      </c>
      <c r="D20" s="204">
        <v>3119</v>
      </c>
      <c r="E20" s="205">
        <f t="shared" si="0"/>
        <v>100</v>
      </c>
      <c r="F20" s="210">
        <v>2655</v>
      </c>
      <c r="G20" s="207">
        <v>2190</v>
      </c>
      <c r="H20" s="207">
        <v>2190</v>
      </c>
      <c r="I20" s="208">
        <f t="shared" si="1"/>
        <v>82.48587570621469</v>
      </c>
    </row>
    <row r="21" spans="1:9" ht="18.75" customHeight="1">
      <c r="A21" s="202" t="s">
        <v>21</v>
      </c>
      <c r="B21" s="209">
        <v>1751</v>
      </c>
      <c r="C21" s="204">
        <v>1751</v>
      </c>
      <c r="D21" s="204">
        <v>1751</v>
      </c>
      <c r="E21" s="205">
        <f t="shared" si="0"/>
        <v>100</v>
      </c>
      <c r="F21" s="210">
        <v>3408</v>
      </c>
      <c r="G21" s="207">
        <v>1820</v>
      </c>
      <c r="H21" s="207">
        <v>1820</v>
      </c>
      <c r="I21" s="208">
        <f t="shared" si="1"/>
        <v>53.4037558685446</v>
      </c>
    </row>
    <row r="22" spans="1:9" ht="19.5" customHeight="1">
      <c r="A22" s="202" t="s">
        <v>22</v>
      </c>
      <c r="B22" s="209">
        <v>5186</v>
      </c>
      <c r="C22" s="204">
        <v>4832</v>
      </c>
      <c r="D22" s="204">
        <v>4832</v>
      </c>
      <c r="E22" s="205">
        <f t="shared" si="0"/>
        <v>93.1739298110297</v>
      </c>
      <c r="F22" s="210">
        <v>1991</v>
      </c>
      <c r="G22" s="207">
        <v>456</v>
      </c>
      <c r="H22" s="207">
        <v>456</v>
      </c>
      <c r="I22" s="208">
        <f t="shared" si="1"/>
        <v>22.903063787041688</v>
      </c>
    </row>
    <row r="23" spans="1:9" ht="18.75" customHeight="1">
      <c r="A23" s="202" t="s">
        <v>11</v>
      </c>
      <c r="B23" s="209">
        <v>2178</v>
      </c>
      <c r="C23" s="204">
        <v>2178</v>
      </c>
      <c r="D23" s="204">
        <v>2178</v>
      </c>
      <c r="E23" s="205">
        <f t="shared" si="0"/>
        <v>100</v>
      </c>
      <c r="F23" s="210">
        <v>1002</v>
      </c>
      <c r="G23" s="207">
        <v>500</v>
      </c>
      <c r="H23" s="207">
        <v>500</v>
      </c>
      <c r="I23" s="208">
        <f t="shared" si="1"/>
        <v>49.9001996007984</v>
      </c>
    </row>
    <row r="24" spans="1:9" ht="18.75" customHeight="1">
      <c r="A24" s="202" t="s">
        <v>12</v>
      </c>
      <c r="B24" s="209">
        <v>6295</v>
      </c>
      <c r="C24" s="204">
        <v>6483</v>
      </c>
      <c r="D24" s="204">
        <v>6483</v>
      </c>
      <c r="E24" s="205">
        <f t="shared" si="0"/>
        <v>102.98649722001589</v>
      </c>
      <c r="F24" s="210">
        <v>2160</v>
      </c>
      <c r="G24" s="207">
        <v>2160</v>
      </c>
      <c r="H24" s="207">
        <v>2160</v>
      </c>
      <c r="I24" s="208">
        <f t="shared" si="1"/>
        <v>100</v>
      </c>
    </row>
    <row r="25" spans="1:9" ht="18.75" customHeight="1">
      <c r="A25" s="202" t="s">
        <v>23</v>
      </c>
      <c r="B25" s="209">
        <v>3988</v>
      </c>
      <c r="C25" s="204">
        <v>3988</v>
      </c>
      <c r="D25" s="204">
        <v>3988</v>
      </c>
      <c r="E25" s="205">
        <f t="shared" si="0"/>
        <v>100</v>
      </c>
      <c r="F25" s="210">
        <v>2408</v>
      </c>
      <c r="G25" s="207">
        <v>1800</v>
      </c>
      <c r="H25" s="207">
        <v>1800</v>
      </c>
      <c r="I25" s="208">
        <f t="shared" si="1"/>
        <v>74.75083056478405</v>
      </c>
    </row>
    <row r="26" spans="1:9" ht="21" customHeight="1">
      <c r="A26" s="202" t="s">
        <v>13</v>
      </c>
      <c r="B26" s="209">
        <v>3868</v>
      </c>
      <c r="C26" s="204">
        <v>3727</v>
      </c>
      <c r="D26" s="204">
        <v>3727</v>
      </c>
      <c r="E26" s="205">
        <f t="shared" si="0"/>
        <v>96.35470527404343</v>
      </c>
      <c r="F26" s="210">
        <v>3968</v>
      </c>
      <c r="G26" s="207">
        <v>1184</v>
      </c>
      <c r="H26" s="207">
        <v>1146</v>
      </c>
      <c r="I26" s="208">
        <f t="shared" si="1"/>
        <v>28.881048387096776</v>
      </c>
    </row>
    <row r="27" spans="1:9" ht="16.5">
      <c r="A27" s="211"/>
      <c r="B27" s="212"/>
      <c r="C27" s="213"/>
      <c r="D27" s="213"/>
      <c r="E27" s="205"/>
      <c r="F27" s="214"/>
      <c r="G27" s="207"/>
      <c r="H27" s="207"/>
      <c r="I27" s="208"/>
    </row>
    <row r="28" spans="1:9" ht="18.75" customHeight="1" thickBot="1">
      <c r="A28" s="215" t="s">
        <v>121</v>
      </c>
      <c r="B28" s="216">
        <f>SUM(B6:B27)</f>
        <v>72445</v>
      </c>
      <c r="C28" s="217">
        <f>SUM(C6:C27)</f>
        <v>71137</v>
      </c>
      <c r="D28" s="217">
        <f>SUM(D6:D27)</f>
        <v>70803</v>
      </c>
      <c r="E28" s="218">
        <f>D28/B28*100</f>
        <v>97.73345296431776</v>
      </c>
      <c r="F28" s="219">
        <f>SUM(F6:F27)</f>
        <v>47307</v>
      </c>
      <c r="G28" s="220">
        <f>SUM(G6:G27)</f>
        <v>33951</v>
      </c>
      <c r="H28" s="220">
        <f>SUM(H6:H27)</f>
        <v>33913</v>
      </c>
      <c r="I28" s="221">
        <f>H28/F28*100</f>
        <v>71.68706533916756</v>
      </c>
    </row>
  </sheetData>
  <mergeCells count="5">
    <mergeCell ref="B1:H2"/>
    <mergeCell ref="A3:A5"/>
    <mergeCell ref="B3:I3"/>
    <mergeCell ref="B4:E4"/>
    <mergeCell ref="F4:I4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P23" sqref="P23"/>
    </sheetView>
  </sheetViews>
  <sheetFormatPr defaultColWidth="9.00390625" defaultRowHeight="12.75"/>
  <cols>
    <col min="1" max="1" width="18.75390625" style="0" customWidth="1"/>
    <col min="2" max="2" width="8.00390625" style="0" customWidth="1"/>
    <col min="3" max="3" width="7.625" style="0" customWidth="1"/>
    <col min="4" max="4" width="8.00390625" style="0" customWidth="1"/>
    <col min="5" max="5" width="8.375" style="0" customWidth="1"/>
    <col min="6" max="6" width="8.625" style="0" customWidth="1"/>
    <col min="7" max="7" width="7.75390625" style="0" customWidth="1"/>
    <col min="8" max="8" width="7.375" style="0" customWidth="1"/>
    <col min="9" max="9" width="7.875" style="0" customWidth="1"/>
    <col min="10" max="10" width="7.25390625" style="0" customWidth="1"/>
    <col min="11" max="11" width="7.875" style="0" customWidth="1"/>
    <col min="12" max="12" width="8.25390625" style="0" customWidth="1"/>
    <col min="13" max="13" width="8.375" style="0" customWidth="1"/>
    <col min="14" max="14" width="8.75390625" style="0" customWidth="1"/>
    <col min="15" max="15" width="8.25390625" style="0" customWidth="1"/>
    <col min="16" max="16" width="8.125" style="0" customWidth="1"/>
  </cols>
  <sheetData>
    <row r="1" spans="1:16" ht="15.75">
      <c r="A1" s="222"/>
      <c r="B1" s="335" t="s">
        <v>122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8">
        <v>42576</v>
      </c>
      <c r="P1" s="338"/>
    </row>
    <row r="2" spans="1:16" ht="16.5" thickBot="1">
      <c r="A2" s="223" t="s">
        <v>123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224"/>
      <c r="P2" s="224"/>
    </row>
    <row r="3" spans="1:16" ht="14.25">
      <c r="A3" s="339" t="s">
        <v>124</v>
      </c>
      <c r="B3" s="342" t="s">
        <v>125</v>
      </c>
      <c r="C3" s="342"/>
      <c r="D3" s="342"/>
      <c r="E3" s="343" t="s">
        <v>126</v>
      </c>
      <c r="F3" s="343"/>
      <c r="G3" s="343"/>
      <c r="H3" s="343"/>
      <c r="I3" s="343"/>
      <c r="J3" s="343"/>
      <c r="K3" s="345" t="s">
        <v>127</v>
      </c>
      <c r="L3" s="345"/>
      <c r="M3" s="342" t="s">
        <v>128</v>
      </c>
      <c r="N3" s="342"/>
      <c r="O3" s="342"/>
      <c r="P3" s="346"/>
    </row>
    <row r="4" spans="1:16" ht="15">
      <c r="A4" s="340"/>
      <c r="B4" s="347" t="s">
        <v>129</v>
      </c>
      <c r="C4" s="331" t="s">
        <v>130</v>
      </c>
      <c r="D4" s="331"/>
      <c r="E4" s="344"/>
      <c r="F4" s="344"/>
      <c r="G4" s="344"/>
      <c r="H4" s="344"/>
      <c r="I4" s="344"/>
      <c r="J4" s="344"/>
      <c r="K4" s="331" t="s">
        <v>131</v>
      </c>
      <c r="L4" s="331"/>
      <c r="M4" s="329" t="s">
        <v>132</v>
      </c>
      <c r="N4" s="329"/>
      <c r="O4" s="329" t="s">
        <v>133</v>
      </c>
      <c r="P4" s="330"/>
    </row>
    <row r="5" spans="1:16" ht="15">
      <c r="A5" s="340"/>
      <c r="B5" s="347"/>
      <c r="C5" s="331" t="s">
        <v>134</v>
      </c>
      <c r="D5" s="331"/>
      <c r="E5" s="331" t="s">
        <v>135</v>
      </c>
      <c r="F5" s="331"/>
      <c r="G5" s="332" t="s">
        <v>136</v>
      </c>
      <c r="H5" s="332"/>
      <c r="I5" s="332" t="s">
        <v>137</v>
      </c>
      <c r="J5" s="332"/>
      <c r="K5" s="333" t="s">
        <v>138</v>
      </c>
      <c r="L5" s="333"/>
      <c r="M5" s="333" t="s">
        <v>136</v>
      </c>
      <c r="N5" s="333"/>
      <c r="O5" s="333" t="s">
        <v>136</v>
      </c>
      <c r="P5" s="334"/>
    </row>
    <row r="6" spans="1:16" ht="15.75" thickBot="1">
      <c r="A6" s="341"/>
      <c r="B6" s="348"/>
      <c r="C6" s="225" t="s">
        <v>139</v>
      </c>
      <c r="D6" s="225" t="s">
        <v>158</v>
      </c>
      <c r="E6" s="226" t="s">
        <v>140</v>
      </c>
      <c r="F6" s="226" t="s">
        <v>141</v>
      </c>
      <c r="G6" s="226" t="s">
        <v>140</v>
      </c>
      <c r="H6" s="226" t="s">
        <v>141</v>
      </c>
      <c r="I6" s="226" t="s">
        <v>140</v>
      </c>
      <c r="J6" s="226" t="s">
        <v>141</v>
      </c>
      <c r="K6" s="226" t="s">
        <v>140</v>
      </c>
      <c r="L6" s="226" t="s">
        <v>141</v>
      </c>
      <c r="M6" s="226" t="s">
        <v>140</v>
      </c>
      <c r="N6" s="226" t="s">
        <v>141</v>
      </c>
      <c r="O6" s="226" t="s">
        <v>140</v>
      </c>
      <c r="P6" s="227" t="s">
        <v>141</v>
      </c>
    </row>
    <row r="7" spans="1:16" ht="19.5" customHeight="1">
      <c r="A7" s="228" t="s">
        <v>0</v>
      </c>
      <c r="B7" s="229">
        <v>56</v>
      </c>
      <c r="C7" s="229">
        <v>56</v>
      </c>
      <c r="D7" s="229">
        <v>56</v>
      </c>
      <c r="E7" s="230">
        <v>72</v>
      </c>
      <c r="F7" s="231">
        <v>66.8</v>
      </c>
      <c r="G7" s="230">
        <v>0.4</v>
      </c>
      <c r="H7" s="232">
        <v>0.4</v>
      </c>
      <c r="I7" s="230">
        <v>0.3</v>
      </c>
      <c r="J7" s="232">
        <v>0.3</v>
      </c>
      <c r="K7" s="233">
        <f aca="true" t="shared" si="0" ref="K7:K28">G7/D7*1000</f>
        <v>7.142857142857143</v>
      </c>
      <c r="L7" s="234">
        <v>7.142857142857143</v>
      </c>
      <c r="M7" s="235">
        <v>6.5</v>
      </c>
      <c r="N7" s="235">
        <v>6.5</v>
      </c>
      <c r="O7" s="236">
        <v>0.5</v>
      </c>
      <c r="P7" s="237">
        <v>0.5</v>
      </c>
    </row>
    <row r="8" spans="1:16" ht="18.75" customHeight="1">
      <c r="A8" s="238" t="s">
        <v>142</v>
      </c>
      <c r="B8" s="239">
        <v>1004</v>
      </c>
      <c r="C8" s="239">
        <v>1111</v>
      </c>
      <c r="D8" s="239">
        <v>1111</v>
      </c>
      <c r="E8" s="240">
        <v>2376</v>
      </c>
      <c r="F8" s="241">
        <v>1820.3</v>
      </c>
      <c r="G8" s="240">
        <v>13.2</v>
      </c>
      <c r="H8" s="242">
        <v>10.9</v>
      </c>
      <c r="I8" s="240">
        <v>11.6</v>
      </c>
      <c r="J8" s="242">
        <v>9.4</v>
      </c>
      <c r="K8" s="243">
        <f t="shared" si="0"/>
        <v>11.881188118811881</v>
      </c>
      <c r="L8" s="244">
        <v>10.976837865055389</v>
      </c>
      <c r="M8" s="245">
        <v>588</v>
      </c>
      <c r="N8" s="245">
        <v>597</v>
      </c>
      <c r="O8" s="246">
        <v>3</v>
      </c>
      <c r="P8" s="247">
        <v>3</v>
      </c>
    </row>
    <row r="9" spans="1:16" ht="18.75" customHeight="1">
      <c r="A9" s="238" t="s">
        <v>143</v>
      </c>
      <c r="B9" s="239">
        <v>1149</v>
      </c>
      <c r="C9" s="239">
        <v>1149</v>
      </c>
      <c r="D9" s="239">
        <v>1149</v>
      </c>
      <c r="E9" s="240">
        <v>2340</v>
      </c>
      <c r="F9" s="241">
        <v>1853.7</v>
      </c>
      <c r="G9" s="240">
        <v>13.1</v>
      </c>
      <c r="H9" s="242">
        <v>11.1</v>
      </c>
      <c r="I9" s="240">
        <v>12.1</v>
      </c>
      <c r="J9" s="242">
        <v>9.8</v>
      </c>
      <c r="K9" s="243">
        <f t="shared" si="0"/>
        <v>11.401218450826805</v>
      </c>
      <c r="L9" s="244">
        <v>11.696522655426763</v>
      </c>
      <c r="M9" s="245">
        <v>824</v>
      </c>
      <c r="N9" s="245">
        <v>692</v>
      </c>
      <c r="O9" s="246">
        <v>4</v>
      </c>
      <c r="P9" s="247">
        <v>4</v>
      </c>
    </row>
    <row r="10" spans="1:16" ht="20.25" customHeight="1">
      <c r="A10" s="238" t="s">
        <v>1</v>
      </c>
      <c r="B10" s="239">
        <v>299</v>
      </c>
      <c r="C10" s="239">
        <v>330</v>
      </c>
      <c r="D10" s="239">
        <v>330</v>
      </c>
      <c r="E10" s="240">
        <v>558</v>
      </c>
      <c r="F10" s="241">
        <v>484.3</v>
      </c>
      <c r="G10" s="240">
        <v>3.1</v>
      </c>
      <c r="H10" s="242">
        <v>2.9</v>
      </c>
      <c r="I10" s="240">
        <v>3</v>
      </c>
      <c r="J10" s="242">
        <v>2.8</v>
      </c>
      <c r="K10" s="243">
        <f t="shared" si="0"/>
        <v>9.393939393939394</v>
      </c>
      <c r="L10" s="244">
        <v>9.764309764309763</v>
      </c>
      <c r="M10" s="245">
        <v>702</v>
      </c>
      <c r="N10" s="245">
        <v>577</v>
      </c>
      <c r="O10" s="246">
        <v>4</v>
      </c>
      <c r="P10" s="247">
        <v>4</v>
      </c>
    </row>
    <row r="11" spans="1:16" ht="20.25" customHeight="1">
      <c r="A11" s="238" t="s">
        <v>2</v>
      </c>
      <c r="B11" s="239">
        <v>690</v>
      </c>
      <c r="C11" s="239">
        <v>690</v>
      </c>
      <c r="D11" s="239">
        <v>690</v>
      </c>
      <c r="E11" s="240">
        <v>1602</v>
      </c>
      <c r="F11" s="241">
        <v>1452.9</v>
      </c>
      <c r="G11" s="240">
        <v>8.7</v>
      </c>
      <c r="H11" s="242">
        <v>8.7</v>
      </c>
      <c r="I11" s="240">
        <v>7.7</v>
      </c>
      <c r="J11" s="242">
        <v>7.7</v>
      </c>
      <c r="K11" s="243">
        <f t="shared" si="0"/>
        <v>12.608695652173912</v>
      </c>
      <c r="L11" s="244">
        <v>12.608695652173912</v>
      </c>
      <c r="M11" s="245">
        <v>1421</v>
      </c>
      <c r="N11" s="245">
        <v>1042.5</v>
      </c>
      <c r="O11" s="246">
        <v>10.5</v>
      </c>
      <c r="P11" s="247">
        <v>10.5</v>
      </c>
    </row>
    <row r="12" spans="1:16" ht="19.5" customHeight="1">
      <c r="A12" s="238" t="s">
        <v>16</v>
      </c>
      <c r="B12" s="239">
        <v>433</v>
      </c>
      <c r="C12" s="239">
        <v>467</v>
      </c>
      <c r="D12" s="239">
        <v>467</v>
      </c>
      <c r="E12" s="240">
        <v>1458</v>
      </c>
      <c r="F12" s="241">
        <v>1269.2</v>
      </c>
      <c r="G12" s="240">
        <v>7.8</v>
      </c>
      <c r="H12" s="242">
        <v>7.6</v>
      </c>
      <c r="I12" s="240">
        <v>7.6</v>
      </c>
      <c r="J12" s="242">
        <v>7.3</v>
      </c>
      <c r="K12" s="243">
        <f t="shared" si="0"/>
        <v>16.70235546038544</v>
      </c>
      <c r="L12" s="244">
        <v>17.47126436781609</v>
      </c>
      <c r="M12" s="245">
        <v>1645.1</v>
      </c>
      <c r="N12" s="245">
        <v>1099.5</v>
      </c>
      <c r="O12" s="246">
        <v>9.8</v>
      </c>
      <c r="P12" s="247">
        <v>12.7</v>
      </c>
    </row>
    <row r="13" spans="1:16" ht="19.5" customHeight="1">
      <c r="A13" s="238" t="s">
        <v>3</v>
      </c>
      <c r="B13" s="239">
        <v>1659</v>
      </c>
      <c r="C13" s="239">
        <v>1380</v>
      </c>
      <c r="D13" s="239">
        <v>1380</v>
      </c>
      <c r="E13" s="240">
        <v>3510</v>
      </c>
      <c r="F13" s="241">
        <v>3774.2</v>
      </c>
      <c r="G13" s="240">
        <v>19.5</v>
      </c>
      <c r="H13" s="242">
        <v>22.6</v>
      </c>
      <c r="I13" s="240">
        <v>16.6</v>
      </c>
      <c r="J13" s="242">
        <v>19.85</v>
      </c>
      <c r="K13" s="243">
        <f t="shared" si="0"/>
        <v>14.130434782608695</v>
      </c>
      <c r="L13" s="244">
        <v>13.622664255575648</v>
      </c>
      <c r="M13" s="245">
        <v>523</v>
      </c>
      <c r="N13" s="245">
        <v>582</v>
      </c>
      <c r="O13" s="246">
        <v>3</v>
      </c>
      <c r="P13" s="247">
        <v>4</v>
      </c>
    </row>
    <row r="14" spans="1:16" ht="18.75" customHeight="1">
      <c r="A14" s="238" t="s">
        <v>4</v>
      </c>
      <c r="B14" s="239">
        <v>2742</v>
      </c>
      <c r="C14" s="239">
        <v>2742</v>
      </c>
      <c r="D14" s="239">
        <v>2742</v>
      </c>
      <c r="E14" s="240">
        <v>6804</v>
      </c>
      <c r="F14" s="241">
        <v>6579.8</v>
      </c>
      <c r="G14" s="240">
        <v>37.8</v>
      </c>
      <c r="H14" s="242">
        <v>39.4</v>
      </c>
      <c r="I14" s="240">
        <v>33.8</v>
      </c>
      <c r="J14" s="242">
        <v>35.3</v>
      </c>
      <c r="K14" s="243">
        <f t="shared" si="0"/>
        <v>13.785557986870897</v>
      </c>
      <c r="L14" s="244">
        <v>15.306915306915306</v>
      </c>
      <c r="M14" s="245">
        <v>2808</v>
      </c>
      <c r="N14" s="245">
        <v>2690</v>
      </c>
      <c r="O14" s="246">
        <v>27</v>
      </c>
      <c r="P14" s="247">
        <v>27</v>
      </c>
    </row>
    <row r="15" spans="1:16" ht="19.5" customHeight="1">
      <c r="A15" s="238" t="s">
        <v>5</v>
      </c>
      <c r="B15" s="239">
        <v>711</v>
      </c>
      <c r="C15" s="239">
        <v>706</v>
      </c>
      <c r="D15" s="239">
        <v>706</v>
      </c>
      <c r="E15" s="240">
        <v>1191.7</v>
      </c>
      <c r="F15" s="241">
        <v>1185.7</v>
      </c>
      <c r="G15" s="240">
        <v>7.8</v>
      </c>
      <c r="H15" s="242">
        <v>7.1</v>
      </c>
      <c r="I15" s="240">
        <v>7.3</v>
      </c>
      <c r="J15" s="242">
        <v>6.6</v>
      </c>
      <c r="K15" s="243">
        <f t="shared" si="0"/>
        <v>11.04815864022663</v>
      </c>
      <c r="L15" s="244">
        <v>10.923076923076923</v>
      </c>
      <c r="M15" s="245">
        <v>53.6</v>
      </c>
      <c r="N15" s="245">
        <v>45.2</v>
      </c>
      <c r="O15" s="246">
        <v>0.3</v>
      </c>
      <c r="P15" s="247">
        <v>0.3</v>
      </c>
    </row>
    <row r="16" spans="1:16" ht="17.25" customHeight="1">
      <c r="A16" s="238" t="s">
        <v>6</v>
      </c>
      <c r="B16" s="239">
        <v>600</v>
      </c>
      <c r="C16" s="239">
        <v>596</v>
      </c>
      <c r="D16" s="239">
        <v>596</v>
      </c>
      <c r="E16" s="240">
        <v>1548</v>
      </c>
      <c r="F16" s="241">
        <v>1519.7</v>
      </c>
      <c r="G16" s="240">
        <v>7.7</v>
      </c>
      <c r="H16" s="242">
        <v>9.1</v>
      </c>
      <c r="I16" s="240">
        <v>7.2</v>
      </c>
      <c r="J16" s="242">
        <v>8.4</v>
      </c>
      <c r="K16" s="243">
        <f t="shared" si="0"/>
        <v>12.919463087248323</v>
      </c>
      <c r="L16" s="244">
        <v>15.449915110356537</v>
      </c>
      <c r="M16" s="245">
        <v>2323</v>
      </c>
      <c r="N16" s="245">
        <v>1710</v>
      </c>
      <c r="O16" s="246">
        <v>13</v>
      </c>
      <c r="P16" s="247">
        <v>10</v>
      </c>
    </row>
    <row r="17" spans="1:16" ht="18.75" customHeight="1">
      <c r="A17" s="238" t="s">
        <v>7</v>
      </c>
      <c r="B17" s="239">
        <v>950</v>
      </c>
      <c r="C17" s="239">
        <v>950</v>
      </c>
      <c r="D17" s="239">
        <v>950</v>
      </c>
      <c r="E17" s="240">
        <v>3078</v>
      </c>
      <c r="F17" s="241">
        <v>2672</v>
      </c>
      <c r="G17" s="240">
        <v>17.1</v>
      </c>
      <c r="H17" s="242">
        <v>16</v>
      </c>
      <c r="I17" s="240">
        <v>16.9</v>
      </c>
      <c r="J17" s="242">
        <v>15.1</v>
      </c>
      <c r="K17" s="243">
        <f t="shared" si="0"/>
        <v>18.000000000000004</v>
      </c>
      <c r="L17" s="244">
        <v>18.30663615560641</v>
      </c>
      <c r="M17" s="245">
        <v>1060</v>
      </c>
      <c r="N17" s="245">
        <v>632</v>
      </c>
      <c r="O17" s="246">
        <v>5</v>
      </c>
      <c r="P17" s="247">
        <v>5</v>
      </c>
    </row>
    <row r="18" spans="1:16" ht="20.25" customHeight="1">
      <c r="A18" s="238" t="s">
        <v>8</v>
      </c>
      <c r="B18" s="239">
        <v>314</v>
      </c>
      <c r="C18" s="239">
        <v>382</v>
      </c>
      <c r="D18" s="239">
        <v>382</v>
      </c>
      <c r="E18" s="240">
        <v>769.2</v>
      </c>
      <c r="F18" s="241">
        <v>400.8</v>
      </c>
      <c r="G18" s="240">
        <v>4.2</v>
      </c>
      <c r="H18" s="242">
        <v>2.4</v>
      </c>
      <c r="I18" s="240">
        <v>2.9</v>
      </c>
      <c r="J18" s="242">
        <v>2</v>
      </c>
      <c r="K18" s="243">
        <f t="shared" si="0"/>
        <v>10.99476439790576</v>
      </c>
      <c r="L18" s="244">
        <v>9.716599190283402</v>
      </c>
      <c r="M18" s="245">
        <v>1646.9</v>
      </c>
      <c r="N18" s="245">
        <v>578</v>
      </c>
      <c r="O18" s="246">
        <v>11</v>
      </c>
      <c r="P18" s="247">
        <v>6</v>
      </c>
    </row>
    <row r="19" spans="1:16" ht="18.75" customHeight="1">
      <c r="A19" s="238" t="s">
        <v>144</v>
      </c>
      <c r="B19" s="239">
        <v>1326</v>
      </c>
      <c r="C19" s="239">
        <v>1384</v>
      </c>
      <c r="D19" s="239">
        <v>1384</v>
      </c>
      <c r="E19" s="240">
        <v>2844</v>
      </c>
      <c r="F19" s="241">
        <v>2538.4</v>
      </c>
      <c r="G19" s="240">
        <v>15.2</v>
      </c>
      <c r="H19" s="242">
        <v>15.2</v>
      </c>
      <c r="I19" s="240">
        <v>14</v>
      </c>
      <c r="J19" s="242">
        <v>13.5</v>
      </c>
      <c r="K19" s="243">
        <f t="shared" si="0"/>
        <v>10.982658959537572</v>
      </c>
      <c r="L19" s="244">
        <v>11.463046757164403</v>
      </c>
      <c r="M19" s="245">
        <v>754</v>
      </c>
      <c r="N19" s="245">
        <v>697</v>
      </c>
      <c r="O19" s="246">
        <v>5</v>
      </c>
      <c r="P19" s="247">
        <v>5</v>
      </c>
    </row>
    <row r="20" spans="1:16" ht="20.25" customHeight="1">
      <c r="A20" s="238" t="s">
        <v>9</v>
      </c>
      <c r="B20" s="239">
        <v>1300</v>
      </c>
      <c r="C20" s="239">
        <v>1281</v>
      </c>
      <c r="D20" s="239">
        <v>1281</v>
      </c>
      <c r="E20" s="240">
        <v>2970</v>
      </c>
      <c r="F20" s="241">
        <v>3072.8</v>
      </c>
      <c r="G20" s="240">
        <v>15.4</v>
      </c>
      <c r="H20" s="242">
        <v>18.4</v>
      </c>
      <c r="I20" s="240">
        <v>13.8</v>
      </c>
      <c r="J20" s="242">
        <v>16.8</v>
      </c>
      <c r="K20" s="243">
        <f t="shared" si="0"/>
        <v>12.021857923497269</v>
      </c>
      <c r="L20" s="244">
        <v>14.408770555990602</v>
      </c>
      <c r="M20" s="245">
        <v>189.8</v>
      </c>
      <c r="N20" s="245">
        <v>171</v>
      </c>
      <c r="O20" s="246">
        <v>1.2</v>
      </c>
      <c r="P20" s="247">
        <v>1</v>
      </c>
    </row>
    <row r="21" spans="1:16" ht="19.5" customHeight="1">
      <c r="A21" s="238" t="s">
        <v>10</v>
      </c>
      <c r="B21" s="239">
        <v>933</v>
      </c>
      <c r="C21" s="239">
        <v>968</v>
      </c>
      <c r="D21" s="239">
        <v>968</v>
      </c>
      <c r="E21" s="240">
        <v>1440</v>
      </c>
      <c r="F21" s="241">
        <v>1419.5</v>
      </c>
      <c r="G21" s="240">
        <v>7.6</v>
      </c>
      <c r="H21" s="242">
        <v>8.5</v>
      </c>
      <c r="I21" s="240">
        <v>6.9</v>
      </c>
      <c r="J21" s="242">
        <v>7.4</v>
      </c>
      <c r="K21" s="243">
        <f t="shared" si="0"/>
        <v>7.851239669421487</v>
      </c>
      <c r="L21" s="244">
        <v>9.159482758620689</v>
      </c>
      <c r="M21" s="245">
        <v>388.6</v>
      </c>
      <c r="N21" s="245">
        <v>368.2</v>
      </c>
      <c r="O21" s="246">
        <v>1.9</v>
      </c>
      <c r="P21" s="247">
        <v>2.2</v>
      </c>
    </row>
    <row r="22" spans="1:16" ht="21" customHeight="1">
      <c r="A22" s="238" t="s">
        <v>145</v>
      </c>
      <c r="B22" s="239">
        <v>976</v>
      </c>
      <c r="C22" s="239">
        <v>1006</v>
      </c>
      <c r="D22" s="239">
        <v>1006</v>
      </c>
      <c r="E22" s="240">
        <v>2502</v>
      </c>
      <c r="F22" s="241">
        <v>2454.9</v>
      </c>
      <c r="G22" s="240">
        <v>13.6</v>
      </c>
      <c r="H22" s="242">
        <v>14.7</v>
      </c>
      <c r="I22" s="240">
        <v>12.8</v>
      </c>
      <c r="J22" s="242">
        <v>13.7</v>
      </c>
      <c r="K22" s="243">
        <f t="shared" si="0"/>
        <v>13.518886679920477</v>
      </c>
      <c r="L22" s="244">
        <v>14.729458917835672</v>
      </c>
      <c r="M22" s="245">
        <v>1573.8</v>
      </c>
      <c r="N22" s="245">
        <v>1348.1</v>
      </c>
      <c r="O22" s="246">
        <v>7</v>
      </c>
      <c r="P22" s="247">
        <v>8.3</v>
      </c>
    </row>
    <row r="23" spans="1:16" ht="20.25" customHeight="1">
      <c r="A23" s="238" t="s">
        <v>146</v>
      </c>
      <c r="B23" s="239">
        <v>1980</v>
      </c>
      <c r="C23" s="239">
        <v>1970</v>
      </c>
      <c r="D23" s="239">
        <v>1974</v>
      </c>
      <c r="E23" s="240">
        <v>6786</v>
      </c>
      <c r="F23" s="241">
        <v>7030.7</v>
      </c>
      <c r="G23" s="240">
        <v>36.4</v>
      </c>
      <c r="H23" s="242">
        <v>42.1</v>
      </c>
      <c r="I23" s="240">
        <v>33.7</v>
      </c>
      <c r="J23" s="242">
        <v>37.6</v>
      </c>
      <c r="K23" s="243">
        <f t="shared" si="0"/>
        <v>18.439716312056735</v>
      </c>
      <c r="L23" s="244">
        <v>21.187720181177657</v>
      </c>
      <c r="M23" s="245">
        <v>678</v>
      </c>
      <c r="N23" s="245">
        <v>669</v>
      </c>
      <c r="O23" s="246">
        <v>3.8</v>
      </c>
      <c r="P23" s="247">
        <v>6</v>
      </c>
    </row>
    <row r="24" spans="1:16" ht="19.5" customHeight="1">
      <c r="A24" s="238" t="s">
        <v>11</v>
      </c>
      <c r="B24" s="239">
        <v>328</v>
      </c>
      <c r="C24" s="239">
        <v>358</v>
      </c>
      <c r="D24" s="239">
        <v>358</v>
      </c>
      <c r="E24" s="240">
        <v>763</v>
      </c>
      <c r="F24" s="241">
        <v>400.8</v>
      </c>
      <c r="G24" s="240">
        <v>3.9</v>
      </c>
      <c r="H24" s="242">
        <v>2.4</v>
      </c>
      <c r="I24" s="240">
        <v>2.3</v>
      </c>
      <c r="J24" s="242">
        <v>1.1</v>
      </c>
      <c r="K24" s="243">
        <f t="shared" si="0"/>
        <v>10.893854748603351</v>
      </c>
      <c r="L24" s="244">
        <v>9.561752988047807</v>
      </c>
      <c r="M24" s="245">
        <v>408</v>
      </c>
      <c r="N24" s="245">
        <v>318</v>
      </c>
      <c r="O24" s="246">
        <v>2</v>
      </c>
      <c r="P24" s="247">
        <v>3</v>
      </c>
    </row>
    <row r="25" spans="1:16" ht="20.25" customHeight="1">
      <c r="A25" s="238" t="s">
        <v>12</v>
      </c>
      <c r="B25" s="239">
        <v>1497</v>
      </c>
      <c r="C25" s="239">
        <v>1338</v>
      </c>
      <c r="D25" s="239">
        <v>1338</v>
      </c>
      <c r="E25" s="240">
        <v>3168</v>
      </c>
      <c r="F25" s="241">
        <v>3173</v>
      </c>
      <c r="G25" s="240">
        <v>17.3</v>
      </c>
      <c r="H25" s="242">
        <v>19</v>
      </c>
      <c r="I25" s="240">
        <v>16.6</v>
      </c>
      <c r="J25" s="242">
        <v>17.1</v>
      </c>
      <c r="K25" s="243">
        <f t="shared" si="0"/>
        <v>12.929745889387146</v>
      </c>
      <c r="L25" s="244">
        <v>12.692050768203073</v>
      </c>
      <c r="M25" s="245"/>
      <c r="N25" s="245"/>
      <c r="O25" s="246"/>
      <c r="P25" s="247"/>
    </row>
    <row r="26" spans="1:16" ht="19.5" customHeight="1">
      <c r="A26" s="238" t="s">
        <v>147</v>
      </c>
      <c r="B26" s="239">
        <v>551</v>
      </c>
      <c r="C26" s="239">
        <v>539</v>
      </c>
      <c r="D26" s="239">
        <v>539</v>
      </c>
      <c r="E26" s="240">
        <v>1134</v>
      </c>
      <c r="F26" s="241">
        <v>968.6</v>
      </c>
      <c r="G26" s="240">
        <v>6</v>
      </c>
      <c r="H26" s="242">
        <v>5.8</v>
      </c>
      <c r="I26" s="240">
        <v>5.5</v>
      </c>
      <c r="J26" s="242">
        <v>5.1</v>
      </c>
      <c r="K26" s="243">
        <f>G26/D26*1000</f>
        <v>11.131725417439704</v>
      </c>
      <c r="L26" s="244">
        <v>9.747899159663865</v>
      </c>
      <c r="M26" s="245">
        <v>2489</v>
      </c>
      <c r="N26" s="245">
        <v>1775</v>
      </c>
      <c r="O26" s="246">
        <v>12</v>
      </c>
      <c r="P26" s="247">
        <v>10</v>
      </c>
    </row>
    <row r="27" spans="1:16" ht="21" customHeight="1">
      <c r="A27" s="238" t="s">
        <v>13</v>
      </c>
      <c r="B27" s="239">
        <v>3822</v>
      </c>
      <c r="C27" s="239">
        <v>3822</v>
      </c>
      <c r="D27" s="239">
        <v>3822</v>
      </c>
      <c r="E27" s="240">
        <v>8550</v>
      </c>
      <c r="F27" s="241">
        <v>7498.3</v>
      </c>
      <c r="G27" s="240">
        <v>46.9</v>
      </c>
      <c r="H27" s="242">
        <v>47.5</v>
      </c>
      <c r="I27" s="240">
        <v>41.4</v>
      </c>
      <c r="J27" s="242">
        <v>37.2</v>
      </c>
      <c r="K27" s="243">
        <f t="shared" si="0"/>
        <v>12.27106227106227</v>
      </c>
      <c r="L27" s="244">
        <v>11.74777603349032</v>
      </c>
      <c r="M27" s="245">
        <v>1350</v>
      </c>
      <c r="N27" s="245">
        <v>1364</v>
      </c>
      <c r="O27" s="246">
        <v>6</v>
      </c>
      <c r="P27" s="247">
        <v>10</v>
      </c>
    </row>
    <row r="28" spans="1:16" ht="19.5" customHeight="1" thickBot="1">
      <c r="A28" s="248" t="s">
        <v>148</v>
      </c>
      <c r="B28" s="249">
        <v>100</v>
      </c>
      <c r="C28" s="249">
        <v>100</v>
      </c>
      <c r="D28" s="249">
        <v>100</v>
      </c>
      <c r="E28" s="250">
        <v>126</v>
      </c>
      <c r="F28" s="251">
        <v>116.9</v>
      </c>
      <c r="G28" s="250">
        <v>0.7</v>
      </c>
      <c r="H28" s="252">
        <v>0.7</v>
      </c>
      <c r="I28" s="250">
        <v>2.4</v>
      </c>
      <c r="J28" s="252">
        <v>2.4</v>
      </c>
      <c r="K28" s="253">
        <f t="shared" si="0"/>
        <v>6.999999999999999</v>
      </c>
      <c r="L28" s="254">
        <v>7</v>
      </c>
      <c r="M28" s="255"/>
      <c r="N28" s="255"/>
      <c r="O28" s="256"/>
      <c r="P28" s="257"/>
    </row>
    <row r="29" spans="1:16" ht="18" customHeight="1" thickBot="1">
      <c r="A29" s="258" t="s">
        <v>149</v>
      </c>
      <c r="B29" s="259">
        <v>23432</v>
      </c>
      <c r="C29" s="260">
        <f>SUM(C7:C28)</f>
        <v>23325</v>
      </c>
      <c r="D29" s="260">
        <f>SUM(D7:D28)</f>
        <v>23329</v>
      </c>
      <c r="E29" s="261">
        <f>SUM(E7:E28)</f>
        <v>55589.9</v>
      </c>
      <c r="F29" s="262">
        <v>51753.3</v>
      </c>
      <c r="G29" s="263">
        <f>SUM(G7:G28)</f>
        <v>303.4</v>
      </c>
      <c r="H29" s="264">
        <v>309.9</v>
      </c>
      <c r="I29" s="265">
        <f>SUM(I7:I28)</f>
        <v>276.40000000000003</v>
      </c>
      <c r="J29" s="264">
        <v>276.45</v>
      </c>
      <c r="K29" s="266">
        <f>G29/D29*1000</f>
        <v>13.005272407732862</v>
      </c>
      <c r="L29" s="266">
        <v>13.595683074493287</v>
      </c>
      <c r="M29" s="265">
        <f>SUM(M7:M28)</f>
        <v>21432.3</v>
      </c>
      <c r="N29" s="267">
        <v>16962</v>
      </c>
      <c r="O29" s="265">
        <f>SUM(O7:O28)</f>
        <v>130</v>
      </c>
      <c r="P29" s="267">
        <v>132.5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2016-07-25T05:18:00Z</cp:lastPrinted>
  <dcterms:created xsi:type="dcterms:W3CDTF">2015-09-15T07:38:08Z</dcterms:created>
  <dcterms:modified xsi:type="dcterms:W3CDTF">2016-07-25T05:33:09Z</dcterms:modified>
  <cp:category/>
  <cp:version/>
  <cp:contentType/>
  <cp:contentStatus/>
</cp:coreProperties>
</file>