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" sheetId="1" r:id="rId1"/>
    <sheet name="корма" sheetId="2" r:id="rId2"/>
    <sheet name="уборка кормовых" sheetId="3" r:id="rId3"/>
    <sheet name="молоко" sheetId="4" r:id="rId4"/>
  </sheets>
  <definedNames>
    <definedName name="_xlnm.Print_Titles" localSheetId="1">'корма'!$A:$A,'корма'!$5:$28</definedName>
  </definedNames>
  <calcPr fullCalcOnLoad="1"/>
</workbook>
</file>

<file path=xl/sharedStrings.xml><?xml version="1.0" encoding="utf-8"?>
<sst xmlns="http://schemas.openxmlformats.org/spreadsheetml/2006/main" count="250" uniqueCount="96">
  <si>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</si>
  <si>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</si>
  <si>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</si>
  <si>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</si>
  <si>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</si>
  <si>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</si>
  <si>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</si>
  <si>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</si>
  <si>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</si>
  <si>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</si>
  <si>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</si>
  <si>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</si>
  <si>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</si>
  <si>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</si>
  <si>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</si>
  <si>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</si>
  <si>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</si>
  <si>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</si>
  <si>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</si>
  <si>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</si>
  <si>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</si>
  <si>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</si>
  <si>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план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</si>
  <si>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</si>
  <si>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</si>
  <si>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</si>
  <si>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</si>
  <si>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</si>
  <si>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</si>
  <si>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</si>
  <si>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</si>
  <si>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</si>
  <si>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</si>
  <si>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</si>
  <si>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</si>
  <si>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</si>
  <si>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</si>
  <si>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</si>
  <si>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</si>
  <si>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</si>
  <si>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</si>
  <si>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</si>
  <si>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</si>
  <si>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</si>
  <si>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</si>
  <si>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</si>
  <si>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</si>
  <si>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</si>
  <si>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</si>
  <si>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</si>
  <si>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</si>
  <si>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</si>
  <si>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</si>
  <si>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</si>
  <si>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</si>
  <si>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</si>
  <si>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</si>
  <si>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</si>
  <si>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</si>
  <si>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</si>
  <si>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</si>
  <si>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</si>
  <si>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</si>
  <si>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</si>
  <si>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</si>
  <si>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</si>
  <si>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</si>
  <si>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</si>
  <si>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</si>
  <si>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</si>
  <si>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</si>
  <si>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</si>
  <si>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2997</t>
  </si>
  <si>
    <t>1739</t>
  </si>
  <si>
    <t>Озимая пшеница</t>
  </si>
  <si>
    <t>Озимая рожь</t>
  </si>
  <si>
    <t>Озимый рыжик</t>
  </si>
  <si>
    <t>Уборочная площадь, га</t>
  </si>
  <si>
    <t>Обмолочено, га</t>
  </si>
  <si>
    <t>Намолочено, тонн</t>
  </si>
  <si>
    <t>Урожайность, ц/га</t>
  </si>
  <si>
    <t xml:space="preserve">Уборка сельскохозяйственных культур     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</si>
  <si>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</si>
  <si>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</si>
  <si>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</si>
  <si>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</si>
  <si>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</si>
  <si>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</si>
  <si>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</si>
  <si>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</si>
  <si>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</si>
  <si>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</si>
  <si>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</si>
  <si>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</si>
  <si>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11.07</t>
  </si>
  <si>
    <t>12.07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</si>
</sst>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3">
    <xf numFmtId="0" fontId="0" fillId="0" borderId="0" xfId="0" applyAlignment="1">
      <alignment/>
    </xf>
    <xf numFmtId="14" fontId="24" fillId="0" borderId="0" xfId="62" applyNumberFormat="1" applyFont="1" applyFill="1" applyBorder="1" applyAlignment="1" applyProtection="1">
      <alignment vertical="center"/>
      <protection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5" borderId="19" xfId="55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20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20" xfId="60" applyNumberFormat="1" applyFont="1" applyFill="1" applyBorder="1" applyAlignment="1" applyProtection="1">
      <alignment horizontal="center"/>
      <protection locked="0"/>
    </xf>
    <xf numFmtId="1" fontId="19" fillId="24" borderId="22" xfId="56" applyNumberFormat="1" applyFont="1" applyFill="1" applyBorder="1" applyAlignment="1">
      <alignment horizontal="center"/>
      <protection/>
    </xf>
    <xf numFmtId="1" fontId="19" fillId="24" borderId="23" xfId="56" applyNumberFormat="1" applyFont="1" applyFill="1" applyBorder="1" applyAlignment="1">
      <alignment horizontal="center"/>
      <protection/>
    </xf>
    <xf numFmtId="164" fontId="19" fillId="24" borderId="24" xfId="56" applyNumberFormat="1" applyFont="1" applyFill="1" applyBorder="1" applyAlignment="1">
      <alignment horizontal="center"/>
      <protection/>
    </xf>
    <xf numFmtId="164" fontId="19" fillId="25" borderId="25" xfId="55" applyNumberFormat="1" applyFont="1" applyFill="1" applyBorder="1" applyAlignment="1">
      <alignment horizontal="center"/>
      <protection/>
    </xf>
    <xf numFmtId="164" fontId="19" fillId="24" borderId="23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5" xfId="60" applyNumberFormat="1" applyFont="1" applyFill="1" applyBorder="1" applyAlignment="1" applyProtection="1">
      <alignment horizontal="center" vertical="center"/>
      <protection locked="0"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3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 locked="0"/>
    </xf>
    <xf numFmtId="164" fontId="19" fillId="24" borderId="26" xfId="60" applyNumberFormat="1" applyFont="1" applyFill="1" applyBorder="1" applyAlignment="1" applyProtection="1">
      <alignment horizontal="center"/>
      <protection locked="0"/>
    </xf>
    <xf numFmtId="0" fontId="25" fillId="0" borderId="28" xfId="56" applyFont="1" applyFill="1" applyBorder="1" applyAlignment="1">
      <alignment vertical="top" wrapText="1"/>
      <protection/>
    </xf>
    <xf numFmtId="0" fontId="19" fillId="24" borderId="29" xfId="56" applyFont="1" applyFill="1" applyBorder="1" applyAlignment="1">
      <alignment horizontal="center"/>
      <protection/>
    </xf>
    <xf numFmtId="0" fontId="19" fillId="24" borderId="30" xfId="56" applyFont="1" applyFill="1" applyBorder="1" applyAlignment="1">
      <alignment horizontal="center"/>
      <protection/>
    </xf>
    <xf numFmtId="164" fontId="19" fillId="24" borderId="31" xfId="56" applyNumberFormat="1" applyFont="1" applyFill="1" applyBorder="1" applyAlignment="1">
      <alignment horizontal="center"/>
      <protection/>
    </xf>
    <xf numFmtId="164" fontId="19" fillId="25" borderId="32" xfId="55" applyNumberFormat="1" applyFont="1" applyFill="1" applyBorder="1" applyAlignment="1">
      <alignment horizontal="center"/>
      <protection/>
    </xf>
    <xf numFmtId="164" fontId="19" fillId="24" borderId="30" xfId="57" applyNumberFormat="1" applyFont="1" applyFill="1" applyBorder="1" applyAlignment="1">
      <alignment horizontal="center"/>
      <protection/>
    </xf>
    <xf numFmtId="164" fontId="19" fillId="24" borderId="33" xfId="57" applyNumberFormat="1" applyFont="1" applyFill="1" applyBorder="1" applyAlignment="1">
      <alignment horizontal="center"/>
      <protection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2" xfId="60" applyNumberFormat="1" applyFont="1" applyFill="1" applyBorder="1" applyAlignment="1" applyProtection="1">
      <alignment horizontal="center" vertical="center"/>
      <protection locked="0"/>
    </xf>
    <xf numFmtId="164" fontId="19" fillId="24" borderId="31" xfId="60" applyNumberFormat="1" applyFont="1" applyFill="1" applyBorder="1" applyAlignment="1" applyProtection="1">
      <alignment horizontal="center"/>
      <protection/>
    </xf>
    <xf numFmtId="164" fontId="19" fillId="24" borderId="30" xfId="60" applyNumberFormat="1" applyFont="1" applyFill="1" applyBorder="1" applyAlignment="1" applyProtection="1">
      <alignment horizontal="center"/>
      <protection/>
    </xf>
    <xf numFmtId="164" fontId="19" fillId="24" borderId="31" xfId="60" applyNumberFormat="1" applyFont="1" applyFill="1" applyBorder="1" applyAlignment="1" applyProtection="1">
      <alignment horizontal="center"/>
      <protection locked="0"/>
    </xf>
    <xf numFmtId="164" fontId="19" fillId="24" borderId="33" xfId="60" applyNumberFormat="1" applyFont="1" applyFill="1" applyBorder="1" applyAlignment="1" applyProtection="1">
      <alignment horizontal="center"/>
      <protection locked="0"/>
    </xf>
    <xf numFmtId="0" fontId="26" fillId="0" borderId="35" xfId="56" applyFont="1" applyFill="1" applyBorder="1" applyAlignment="1">
      <alignment horizontal="center" vertical="top" wrapText="1"/>
      <protection/>
    </xf>
    <xf numFmtId="1" fontId="20" fillId="0" borderId="36" xfId="56" applyNumberFormat="1" applyFont="1" applyBorder="1" applyAlignment="1">
      <alignment horizontal="center"/>
      <protection/>
    </xf>
    <xf numFmtId="1" fontId="20" fillId="0" borderId="37" xfId="56" applyNumberFormat="1" applyFont="1" applyBorder="1" applyAlignment="1">
      <alignment horizontal="center"/>
      <protection/>
    </xf>
    <xf numFmtId="164" fontId="20" fillId="24" borderId="38" xfId="56" applyNumberFormat="1" applyFont="1" applyFill="1" applyBorder="1" applyAlignment="1">
      <alignment horizontal="center"/>
      <protection/>
    </xf>
    <xf numFmtId="164" fontId="20" fillId="25" borderId="39" xfId="55" applyNumberFormat="1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0" borderId="41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24" borderId="38" xfId="60" applyNumberFormat="1" applyFont="1" applyFill="1" applyBorder="1" applyAlignment="1" applyProtection="1">
      <alignment horizontal="center" vertical="center"/>
      <protection locked="0"/>
    </xf>
    <xf numFmtId="164" fontId="20" fillId="0" borderId="37" xfId="56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14" fontId="20" fillId="0" borderId="42" xfId="59" applyNumberFormat="1" applyFont="1" applyBorder="1" applyAlignment="1">
      <alignment/>
      <protection/>
    </xf>
    <xf numFmtId="0" fontId="20" fillId="0" borderId="42" xfId="59" applyFont="1" applyBorder="1" applyAlignment="1">
      <alignment/>
      <protection/>
    </xf>
    <xf numFmtId="0" fontId="20" fillId="0" borderId="32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/>
      <protection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42" xfId="0" applyFont="1" applyBorder="1" applyAlignment="1">
      <alignment horizontal="center" vertical="center"/>
    </xf>
    <xf numFmtId="0" fontId="20" fillId="0" borderId="46" xfId="59" applyFont="1" applyBorder="1" applyAlignment="1">
      <alignment horizontal="center" vertical="center" wrapText="1"/>
      <protection/>
    </xf>
    <xf numFmtId="0" fontId="19" fillId="0" borderId="47" xfId="59" applyFont="1" applyBorder="1">
      <alignment/>
      <protection/>
    </xf>
    <xf numFmtId="1" fontId="19" fillId="0" borderId="48" xfId="0" applyNumberFormat="1" applyFont="1" applyBorder="1" applyAlignment="1">
      <alignment vertical="center"/>
    </xf>
    <xf numFmtId="1" fontId="19" fillId="0" borderId="49" xfId="59" applyNumberFormat="1" applyFont="1" applyBorder="1">
      <alignment/>
      <protection/>
    </xf>
    <xf numFmtId="1" fontId="19" fillId="0" borderId="50" xfId="59" applyNumberFormat="1" applyFont="1" applyBorder="1">
      <alignment/>
      <protection/>
    </xf>
    <xf numFmtId="1" fontId="19" fillId="0" borderId="51" xfId="59" applyNumberFormat="1" applyFont="1" applyBorder="1">
      <alignment/>
      <protection/>
    </xf>
    <xf numFmtId="164" fontId="19" fillId="0" borderId="52" xfId="59" applyNumberFormat="1" applyFont="1" applyBorder="1" applyAlignment="1">
      <alignment horizontal="center" vertical="center"/>
      <protection/>
    </xf>
    <xf numFmtId="172" fontId="19" fillId="0" borderId="53" xfId="0" applyNumberFormat="1" applyFont="1" applyBorder="1" applyAlignment="1">
      <alignment vertical="center" wrapText="1"/>
    </xf>
    <xf numFmtId="0" fontId="19" fillId="0" borderId="50" xfId="59" applyFont="1" applyBorder="1">
      <alignment/>
      <protection/>
    </xf>
    <xf numFmtId="1" fontId="19" fillId="0" borderId="48" xfId="59" applyNumberFormat="1" applyFont="1" applyBorder="1">
      <alignment/>
      <protection/>
    </xf>
    <xf numFmtId="1" fontId="19" fillId="0" borderId="52" xfId="59" applyNumberFormat="1" applyFont="1" applyBorder="1">
      <alignment/>
      <protection/>
    </xf>
    <xf numFmtId="1" fontId="19" fillId="0" borderId="53" xfId="0" applyNumberFormat="1" applyFont="1" applyBorder="1" applyAlignment="1">
      <alignment vertical="center"/>
    </xf>
    <xf numFmtId="1" fontId="19" fillId="0" borderId="53" xfId="0" applyNumberFormat="1" applyFont="1" applyBorder="1" applyAlignment="1">
      <alignment vertical="center" wrapText="1"/>
    </xf>
    <xf numFmtId="0" fontId="19" fillId="0" borderId="54" xfId="59" applyFont="1" applyBorder="1">
      <alignment/>
      <protection/>
    </xf>
    <xf numFmtId="0" fontId="19" fillId="0" borderId="53" xfId="59" applyFont="1" applyBorder="1">
      <alignment/>
      <protection/>
    </xf>
    <xf numFmtId="0" fontId="20" fillId="0" borderId="55" xfId="59" applyFont="1" applyBorder="1">
      <alignment/>
      <protection/>
    </xf>
    <xf numFmtId="1" fontId="20" fillId="0" borderId="56" xfId="59" applyNumberFormat="1" applyFont="1" applyBorder="1">
      <alignment/>
      <protection/>
    </xf>
    <xf numFmtId="1" fontId="20" fillId="0" borderId="57" xfId="59" applyNumberFormat="1" applyFont="1" applyBorder="1">
      <alignment/>
      <protection/>
    </xf>
    <xf numFmtId="1" fontId="20" fillId="0" borderId="58" xfId="59" applyNumberFormat="1" applyFont="1" applyBorder="1">
      <alignment/>
      <protection/>
    </xf>
    <xf numFmtId="1" fontId="20" fillId="0" borderId="59" xfId="59" applyNumberFormat="1" applyFont="1" applyBorder="1">
      <alignment/>
      <protection/>
    </xf>
    <xf numFmtId="164" fontId="20" fillId="0" borderId="60" xfId="59" applyNumberFormat="1" applyFont="1" applyBorder="1" applyAlignment="1">
      <alignment horizontal="center" vertical="center"/>
      <protection/>
    </xf>
    <xf numFmtId="1" fontId="20" fillId="0" borderId="61" xfId="59" applyNumberFormat="1" applyFont="1" applyBorder="1">
      <alignment/>
      <protection/>
    </xf>
    <xf numFmtId="1" fontId="20" fillId="0" borderId="62" xfId="59" applyNumberFormat="1" applyFont="1" applyBorder="1">
      <alignment/>
      <protection/>
    </xf>
    <xf numFmtId="1" fontId="20" fillId="0" borderId="63" xfId="59" applyNumberFormat="1" applyFont="1" applyBorder="1">
      <alignment/>
      <protection/>
    </xf>
    <xf numFmtId="1" fontId="20" fillId="0" borderId="64" xfId="59" applyNumberFormat="1" applyFont="1" applyBorder="1">
      <alignment/>
      <protection/>
    </xf>
    <xf numFmtId="0" fontId="19" fillId="0" borderId="65" xfId="59" applyFont="1" applyBorder="1">
      <alignment/>
      <protection/>
    </xf>
    <xf numFmtId="1" fontId="19" fillId="0" borderId="57" xfId="59" applyNumberFormat="1" applyFont="1" applyBorder="1">
      <alignment/>
      <protection/>
    </xf>
    <xf numFmtId="0" fontId="19" fillId="0" borderId="58" xfId="59" applyFont="1" applyBorder="1">
      <alignment/>
      <protection/>
    </xf>
    <xf numFmtId="1" fontId="19" fillId="0" borderId="59" xfId="59" applyNumberFormat="1" applyFont="1" applyBorder="1">
      <alignment/>
      <protection/>
    </xf>
    <xf numFmtId="164" fontId="19" fillId="0" borderId="59" xfId="59" applyNumberFormat="1" applyFont="1" applyBorder="1" applyAlignment="1">
      <alignment horizontal="center" vertical="center"/>
      <protection/>
    </xf>
    <xf numFmtId="1" fontId="19" fillId="0" borderId="56" xfId="59" applyNumberFormat="1" applyFont="1" applyBorder="1">
      <alignment/>
      <protection/>
    </xf>
    <xf numFmtId="164" fontId="19" fillId="0" borderId="60" xfId="59" applyNumberFormat="1" applyFont="1" applyBorder="1" applyAlignment="1">
      <alignment horizontal="center" vertical="center"/>
      <protection/>
    </xf>
    <xf numFmtId="0" fontId="19" fillId="0" borderId="60" xfId="59" applyFont="1" applyBorder="1">
      <alignment/>
      <protection/>
    </xf>
    <xf numFmtId="0" fontId="19" fillId="0" borderId="59" xfId="59" applyFont="1" applyBorder="1">
      <alignment/>
      <protection/>
    </xf>
    <xf numFmtId="1" fontId="19" fillId="0" borderId="60" xfId="59" applyNumberFormat="1" applyFont="1" applyBorder="1">
      <alignment/>
      <protection/>
    </xf>
    <xf numFmtId="0" fontId="19" fillId="0" borderId="54" xfId="59" applyFont="1" applyFill="1" applyBorder="1">
      <alignment/>
      <protection/>
    </xf>
    <xf numFmtId="0" fontId="25" fillId="0" borderId="66" xfId="56" applyFont="1" applyFill="1" applyBorder="1" applyAlignment="1">
      <alignment vertical="top" wrapText="1"/>
      <protection/>
    </xf>
    <xf numFmtId="172" fontId="19" fillId="0" borderId="48" xfId="0" applyNumberFormat="1" applyFont="1" applyBorder="1" applyAlignment="1">
      <alignment vertical="center" wrapText="1"/>
    </xf>
    <xf numFmtId="0" fontId="20" fillId="0" borderId="67" xfId="59" applyFont="1" applyBorder="1" applyAlignment="1">
      <alignment horizontal="center" vertical="center"/>
      <protection/>
    </xf>
    <xf numFmtId="0" fontId="20" fillId="0" borderId="68" xfId="0" applyFont="1" applyBorder="1" applyAlignment="1">
      <alignment horizontal="center" vertical="center"/>
    </xf>
    <xf numFmtId="14" fontId="28" fillId="0" borderId="0" xfId="0" applyNumberFormat="1" applyFont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4" fillId="0" borderId="72" xfId="62" applyFont="1" applyFill="1" applyBorder="1" applyAlignment="1" applyProtection="1">
      <alignment vertical="center"/>
      <protection locked="0"/>
    </xf>
    <xf numFmtId="0" fontId="24" fillId="0" borderId="19" xfId="62" applyNumberFormat="1" applyFont="1" applyFill="1" applyBorder="1" applyAlignment="1" applyProtection="1">
      <alignment horizontal="center" vertical="center"/>
      <protection locked="0"/>
    </xf>
    <xf numFmtId="0" fontId="24" fillId="0" borderId="73" xfId="62" applyNumberFormat="1" applyFont="1" applyFill="1" applyBorder="1" applyAlignment="1" applyProtection="1">
      <alignment horizontal="center" vertical="center"/>
      <protection locked="0"/>
    </xf>
    <xf numFmtId="0" fontId="24" fillId="0" borderId="74" xfId="62" applyNumberFormat="1" applyFont="1" applyFill="1" applyBorder="1" applyAlignment="1" applyProtection="1">
      <alignment horizontal="center" vertical="center"/>
      <protection locked="0"/>
    </xf>
    <xf numFmtId="1" fontId="24" fillId="0" borderId="75" xfId="62" applyNumberFormat="1" applyFont="1" applyFill="1" applyBorder="1" applyAlignment="1" applyProtection="1">
      <alignment horizontal="center" vertical="center"/>
      <protection locked="0"/>
    </xf>
    <xf numFmtId="1" fontId="24" fillId="0" borderId="19" xfId="62" applyNumberFormat="1" applyFont="1" applyFill="1" applyBorder="1" applyAlignment="1" applyProtection="1">
      <alignment horizontal="center" vertical="center"/>
      <protection locked="0"/>
    </xf>
    <xf numFmtId="1" fontId="24" fillId="0" borderId="74" xfId="62" applyNumberFormat="1" applyFont="1" applyFill="1" applyBorder="1" applyAlignment="1" applyProtection="1">
      <alignment horizontal="center" vertical="center"/>
      <protection locked="0"/>
    </xf>
    <xf numFmtId="0" fontId="24" fillId="0" borderId="76" xfId="62" applyFont="1" applyFill="1" applyBorder="1" applyAlignment="1" applyProtection="1">
      <alignment vertical="center"/>
      <protection locked="0"/>
    </xf>
    <xf numFmtId="0" fontId="24" fillId="0" borderId="77" xfId="0" applyNumberFormat="1" applyFont="1" applyBorder="1" applyAlignment="1">
      <alignment horizontal="center" vertical="center"/>
    </xf>
    <xf numFmtId="0" fontId="24" fillId="0" borderId="78" xfId="62" applyNumberFormat="1" applyFont="1" applyFill="1" applyBorder="1" applyAlignment="1" applyProtection="1">
      <alignment horizontal="center" vertical="center"/>
      <protection locked="0"/>
    </xf>
    <xf numFmtId="0" fontId="24" fillId="0" borderId="53" xfId="62" applyNumberFormat="1" applyFont="1" applyFill="1" applyBorder="1" applyAlignment="1" applyProtection="1">
      <alignment horizontal="center" vertical="center"/>
      <protection locked="0"/>
    </xf>
    <xf numFmtId="1" fontId="24" fillId="0" borderId="79" xfId="62" applyNumberFormat="1" applyFont="1" applyFill="1" applyBorder="1" applyAlignment="1" applyProtection="1">
      <alignment horizontal="center" vertical="center"/>
      <protection locked="0"/>
    </xf>
    <xf numFmtId="3" fontId="24" fillId="0" borderId="80" xfId="0" applyNumberFormat="1" applyFont="1" applyBorder="1" applyAlignment="1">
      <alignment horizontal="center" vertical="center"/>
    </xf>
    <xf numFmtId="1" fontId="24" fillId="0" borderId="53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>
      <alignment horizontal="center" vertical="center"/>
    </xf>
    <xf numFmtId="0" fontId="27" fillId="0" borderId="81" xfId="62" applyFont="1" applyFill="1" applyBorder="1" applyAlignment="1" applyProtection="1">
      <alignment vertical="center"/>
      <protection locked="0"/>
    </xf>
    <xf numFmtId="0" fontId="24" fillId="0" borderId="32" xfId="62" applyFont="1" applyFill="1" applyBorder="1" applyAlignment="1" applyProtection="1">
      <alignment horizontal="center" vertical="center"/>
      <protection locked="0"/>
    </xf>
    <xf numFmtId="0" fontId="24" fillId="0" borderId="82" xfId="62" applyFont="1" applyFill="1" applyBorder="1" applyAlignment="1" applyProtection="1">
      <alignment horizontal="center" vertical="center"/>
      <protection locked="0"/>
    </xf>
    <xf numFmtId="0" fontId="24" fillId="0" borderId="43" xfId="62" applyFont="1" applyFill="1" applyBorder="1" applyAlignment="1" applyProtection="1">
      <alignment horizontal="center" vertical="center"/>
      <protection locked="0"/>
    </xf>
    <xf numFmtId="1" fontId="24" fillId="0" borderId="44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1" fontId="24" fillId="0" borderId="71" xfId="62" applyNumberFormat="1" applyFont="1" applyFill="1" applyBorder="1" applyAlignment="1" applyProtection="1">
      <alignment horizontal="center" vertical="center"/>
      <protection locked="0"/>
    </xf>
    <xf numFmtId="1" fontId="24" fillId="0" borderId="68" xfId="62" applyNumberFormat="1" applyFont="1" applyFill="1" applyBorder="1" applyAlignment="1" applyProtection="1">
      <alignment horizontal="center" vertical="center"/>
      <protection locked="0"/>
    </xf>
    <xf numFmtId="0" fontId="27" fillId="0" borderId="83" xfId="0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 applyProtection="1">
      <alignment horizontal="center" vertical="center"/>
      <protection locked="0"/>
    </xf>
    <xf numFmtId="0" fontId="27" fillId="0" borderId="58" xfId="0" applyFont="1" applyFill="1" applyBorder="1" applyAlignment="1" applyProtection="1">
      <alignment horizontal="center" vertical="center"/>
      <protection locked="0"/>
    </xf>
    <xf numFmtId="1" fontId="27" fillId="0" borderId="59" xfId="0" applyNumberFormat="1" applyFont="1" applyFill="1" applyBorder="1" applyAlignment="1" applyProtection="1">
      <alignment horizontal="center" vertical="center"/>
      <protection locked="0"/>
    </xf>
    <xf numFmtId="1" fontId="27" fillId="0" borderId="56" xfId="0" applyNumberFormat="1" applyFont="1" applyFill="1" applyBorder="1" applyAlignment="1" applyProtection="1">
      <alignment horizontal="center" vertical="center"/>
      <protection locked="0"/>
    </xf>
    <xf numFmtId="1" fontId="27" fillId="0" borderId="58" xfId="0" applyNumberFormat="1" applyFont="1" applyFill="1" applyBorder="1" applyAlignment="1" applyProtection="1">
      <alignment horizontal="center" vertical="center"/>
      <protection locked="0"/>
    </xf>
    <xf numFmtId="1" fontId="27" fillId="0" borderId="6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9" applyFont="1" applyAlignment="1">
      <alignment horizontal="center" wrapText="1"/>
      <protection/>
    </xf>
    <xf numFmtId="1" fontId="19" fillId="0" borderId="84" xfId="59" applyNumberFormat="1" applyFont="1" applyBorder="1">
      <alignment/>
      <protection/>
    </xf>
    <xf numFmtId="164" fontId="19" fillId="0" borderId="53" xfId="59" applyNumberFormat="1" applyFont="1" applyBorder="1" applyAlignment="1">
      <alignment horizontal="center" vertical="center"/>
      <protection/>
    </xf>
    <xf numFmtId="0" fontId="20" fillId="0" borderId="0" xfId="59" applyFont="1">
      <alignment/>
      <protection/>
    </xf>
    <xf numFmtId="0" fontId="29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1" fillId="0" borderId="32" xfId="54" applyFont="1" applyBorder="1" applyAlignment="1" applyProtection="1">
      <alignment horizontal="center" vertical="center" textRotation="90" wrapText="1"/>
      <protection locked="0"/>
    </xf>
    <xf numFmtId="0" fontId="31" fillId="0" borderId="43" xfId="54" applyFont="1" applyBorder="1" applyAlignment="1" applyProtection="1">
      <alignment horizontal="center" vertical="center" textRotation="90" wrapText="1"/>
      <protection locked="0"/>
    </xf>
    <xf numFmtId="0" fontId="31" fillId="0" borderId="44" xfId="54" applyFont="1" applyBorder="1" applyAlignment="1" applyProtection="1">
      <alignment horizontal="center" vertical="center" textRotation="90" wrapText="1"/>
      <protection locked="0"/>
    </xf>
    <xf numFmtId="0" fontId="31" fillId="0" borderId="85" xfId="54" applyFont="1" applyBorder="1" applyAlignment="1" applyProtection="1">
      <alignment horizontal="center" vertical="center" textRotation="90" wrapText="1"/>
      <protection locked="0"/>
    </xf>
    <xf numFmtId="0" fontId="31" fillId="0" borderId="82" xfId="54" applyFont="1" applyBorder="1" applyAlignment="1" applyProtection="1">
      <alignment horizontal="center" vertical="center" textRotation="90" wrapText="1"/>
      <protection locked="0"/>
    </xf>
    <xf numFmtId="0" fontId="31" fillId="0" borderId="86" xfId="59" applyFont="1" applyBorder="1" applyProtection="1">
      <alignment/>
      <protection locked="0"/>
    </xf>
    <xf numFmtId="0" fontId="32" fillId="0" borderId="47" xfId="59" applyFont="1" applyBorder="1" applyProtection="1">
      <alignment/>
      <protection locked="0"/>
    </xf>
    <xf numFmtId="0" fontId="32" fillId="0" borderId="87" xfId="59" applyFont="1" applyBorder="1" applyProtection="1">
      <alignment/>
      <protection locked="0"/>
    </xf>
    <xf numFmtId="0" fontId="32" fillId="0" borderId="74" xfId="59" applyFont="1" applyBorder="1" applyProtection="1">
      <alignment/>
      <protection locked="0"/>
    </xf>
    <xf numFmtId="0" fontId="32" fillId="0" borderId="88" xfId="59" applyFont="1" applyBorder="1" applyProtection="1">
      <alignment/>
      <protection locked="0"/>
    </xf>
    <xf numFmtId="0" fontId="32" fillId="0" borderId="19" xfId="59" applyFont="1" applyBorder="1" applyProtection="1">
      <alignment/>
      <protection locked="0"/>
    </xf>
    <xf numFmtId="164" fontId="32" fillId="0" borderId="89" xfId="0" applyNumberFormat="1" applyFont="1" applyBorder="1" applyAlignment="1">
      <alignment horizontal="center"/>
    </xf>
    <xf numFmtId="0" fontId="32" fillId="0" borderId="89" xfId="59" applyFont="1" applyBorder="1" applyProtection="1">
      <alignment/>
      <protection locked="0"/>
    </xf>
    <xf numFmtId="1" fontId="32" fillId="0" borderId="19" xfId="59" applyNumberFormat="1" applyFont="1" applyBorder="1" applyAlignment="1" applyProtection="1">
      <alignment horizontal="center"/>
      <protection locked="0"/>
    </xf>
    <xf numFmtId="1" fontId="32" fillId="0" borderId="74" xfId="59" applyNumberFormat="1" applyFont="1" applyBorder="1" applyAlignment="1" applyProtection="1">
      <alignment horizontal="center"/>
      <protection locked="0"/>
    </xf>
    <xf numFmtId="164" fontId="32" fillId="0" borderId="89" xfId="59" applyNumberFormat="1" applyFont="1" applyBorder="1" applyAlignment="1" applyProtection="1">
      <alignment horizontal="center"/>
      <protection locked="0"/>
    </xf>
    <xf numFmtId="0" fontId="32" fillId="0" borderId="75" xfId="59" applyFont="1" applyBorder="1" applyProtection="1">
      <alignment/>
      <protection locked="0"/>
    </xf>
    <xf numFmtId="0" fontId="32" fillId="0" borderId="90" xfId="59" applyFont="1" applyBorder="1" applyProtection="1">
      <alignment/>
      <protection locked="0"/>
    </xf>
    <xf numFmtId="0" fontId="32" fillId="0" borderId="91" xfId="59" applyFont="1" applyBorder="1" applyProtection="1">
      <alignment/>
      <protection locked="0"/>
    </xf>
    <xf numFmtId="0" fontId="32" fillId="0" borderId="19" xfId="0" applyFont="1" applyFill="1" applyBorder="1" applyAlignment="1">
      <alignment/>
    </xf>
    <xf numFmtId="0" fontId="32" fillId="0" borderId="92" xfId="59" applyFont="1" applyBorder="1" applyProtection="1">
      <alignment/>
      <protection locked="0"/>
    </xf>
    <xf numFmtId="0" fontId="32" fillId="0" borderId="74" xfId="0" applyFont="1" applyFill="1" applyBorder="1" applyAlignment="1">
      <alignment/>
    </xf>
    <xf numFmtId="0" fontId="32" fillId="0" borderId="90" xfId="0" applyFont="1" applyFill="1" applyBorder="1" applyAlignment="1">
      <alignment/>
    </xf>
    <xf numFmtId="0" fontId="32" fillId="0" borderId="19" xfId="0" applyFont="1" applyBorder="1" applyAlignment="1" applyProtection="1">
      <alignment horizontal="center"/>
      <protection locked="0"/>
    </xf>
    <xf numFmtId="0" fontId="32" fillId="0" borderId="74" xfId="0" applyFont="1" applyBorder="1" applyAlignment="1" applyProtection="1">
      <alignment/>
      <protection locked="0"/>
    </xf>
    <xf numFmtId="0" fontId="32" fillId="0" borderId="75" xfId="0" applyFont="1" applyBorder="1" applyAlignment="1" applyProtection="1">
      <alignment/>
      <protection locked="0"/>
    </xf>
    <xf numFmtId="0" fontId="31" fillId="25" borderId="54" xfId="59" applyFont="1" applyFill="1" applyBorder="1" applyProtection="1">
      <alignment/>
      <protection locked="0"/>
    </xf>
    <xf numFmtId="0" fontId="32" fillId="0" borderId="54" xfId="59" applyFont="1" applyBorder="1" applyAlignment="1" applyProtection="1">
      <alignment horizontal="center"/>
      <protection locked="0"/>
    </xf>
    <xf numFmtId="1" fontId="32" fillId="0" borderId="77" xfId="0" applyNumberFormat="1" applyFont="1" applyBorder="1" applyAlignment="1" applyProtection="1">
      <alignment horizontal="center"/>
      <protection/>
    </xf>
    <xf numFmtId="1" fontId="32" fillId="0" borderId="50" xfId="0" applyNumberFormat="1" applyFont="1" applyBorder="1" applyAlignment="1" applyProtection="1">
      <alignment horizontal="center"/>
      <protection/>
    </xf>
    <xf numFmtId="164" fontId="32" fillId="0" borderId="50" xfId="0" applyNumberFormat="1" applyFont="1" applyBorder="1" applyAlignment="1" applyProtection="1">
      <alignment horizontal="center"/>
      <protection/>
    </xf>
    <xf numFmtId="1" fontId="32" fillId="0" borderId="53" xfId="0" applyNumberFormat="1" applyFont="1" applyBorder="1" applyAlignment="1" applyProtection="1">
      <alignment horizontal="center"/>
      <protection/>
    </xf>
    <xf numFmtId="164" fontId="32" fillId="0" borderId="93" xfId="58" applyNumberFormat="1" applyFont="1" applyBorder="1" applyAlignment="1" applyProtection="1">
      <alignment horizontal="center"/>
      <protection hidden="1"/>
    </xf>
    <xf numFmtId="0" fontId="32" fillId="0" borderId="78" xfId="59" applyFont="1" applyBorder="1" applyAlignment="1" applyProtection="1">
      <alignment horizontal="center"/>
      <protection hidden="1"/>
    </xf>
    <xf numFmtId="0" fontId="32" fillId="0" borderId="53" xfId="59" applyFont="1" applyBorder="1" applyAlignment="1" applyProtection="1">
      <alignment horizontal="center"/>
      <protection hidden="1" locked="0"/>
    </xf>
    <xf numFmtId="164" fontId="32" fillId="0" borderId="84" xfId="0" applyNumberFormat="1" applyFont="1" applyBorder="1" applyAlignment="1">
      <alignment horizontal="center"/>
    </xf>
    <xf numFmtId="164" fontId="32" fillId="0" borderId="79" xfId="59" applyNumberFormat="1" applyFont="1" applyBorder="1" applyAlignment="1" applyProtection="1">
      <alignment horizontal="center"/>
      <protection hidden="1"/>
    </xf>
    <xf numFmtId="1" fontId="32" fillId="0" borderId="25" xfId="0" applyNumberFormat="1" applyFont="1" applyFill="1" applyBorder="1" applyAlignment="1">
      <alignment horizontal="center"/>
    </xf>
    <xf numFmtId="1" fontId="32" fillId="0" borderId="53" xfId="59" applyNumberFormat="1" applyFont="1" applyBorder="1" applyAlignment="1" applyProtection="1">
      <alignment horizontal="center"/>
      <protection locked="0"/>
    </xf>
    <xf numFmtId="164" fontId="32" fillId="0" borderId="79" xfId="58" applyNumberFormat="1" applyFont="1" applyBorder="1" applyAlignment="1" applyProtection="1">
      <alignment horizontal="center"/>
      <protection hidden="1"/>
    </xf>
    <xf numFmtId="0" fontId="32" fillId="0" borderId="25" xfId="0" applyFont="1" applyFill="1" applyBorder="1" applyAlignment="1">
      <alignment horizontal="center"/>
    </xf>
    <xf numFmtId="0" fontId="32" fillId="0" borderId="78" xfId="0" applyFont="1" applyFill="1" applyBorder="1" applyAlignment="1">
      <alignment horizontal="center"/>
    </xf>
    <xf numFmtId="0" fontId="32" fillId="0" borderId="50" xfId="59" applyFont="1" applyBorder="1" applyAlignment="1" applyProtection="1">
      <alignment horizontal="center"/>
      <protection hidden="1" locked="0"/>
    </xf>
    <xf numFmtId="0" fontId="32" fillId="0" borderId="50" xfId="59" applyFont="1" applyBorder="1" applyAlignment="1" applyProtection="1">
      <alignment horizontal="center"/>
      <protection hidden="1"/>
    </xf>
    <xf numFmtId="0" fontId="32" fillId="0" borderId="93" xfId="59" applyFont="1" applyBorder="1" applyAlignment="1" applyProtection="1">
      <alignment horizontal="center"/>
      <protection hidden="1"/>
    </xf>
    <xf numFmtId="0" fontId="32" fillId="0" borderId="53" xfId="0" applyFont="1" applyFill="1" applyBorder="1" applyAlignment="1">
      <alignment horizontal="center"/>
    </xf>
    <xf numFmtId="0" fontId="32" fillId="0" borderId="50" xfId="59" applyNumberFormat="1" applyFont="1" applyBorder="1" applyAlignment="1" applyProtection="1">
      <alignment horizontal="center"/>
      <protection hidden="1" locked="0"/>
    </xf>
    <xf numFmtId="0" fontId="32" fillId="0" borderId="50" xfId="59" applyNumberFormat="1" applyFont="1" applyBorder="1" applyAlignment="1" applyProtection="1">
      <alignment horizontal="center"/>
      <protection hidden="1"/>
    </xf>
    <xf numFmtId="0" fontId="32" fillId="0" borderId="79" xfId="59" applyFont="1" applyBorder="1" applyAlignment="1" applyProtection="1">
      <alignment horizontal="center"/>
      <protection hidden="1"/>
    </xf>
    <xf numFmtId="0" fontId="32" fillId="0" borderId="94" xfId="0" applyFont="1" applyBorder="1" applyAlignment="1" applyProtection="1">
      <alignment horizontal="center"/>
      <protection/>
    </xf>
    <xf numFmtId="0" fontId="32" fillId="0" borderId="51" xfId="59" applyFont="1" applyBorder="1" applyAlignment="1" applyProtection="1">
      <alignment horizontal="center"/>
      <protection hidden="1"/>
    </xf>
    <xf numFmtId="0" fontId="32" fillId="0" borderId="53" xfId="0" applyFont="1" applyBorder="1" applyAlignment="1">
      <alignment horizontal="center"/>
    </xf>
    <xf numFmtId="0" fontId="32" fillId="0" borderId="77" xfId="0" applyFont="1" applyBorder="1" applyAlignment="1" applyProtection="1">
      <alignment horizontal="center"/>
      <protection/>
    </xf>
    <xf numFmtId="1" fontId="32" fillId="0" borderId="50" xfId="59" applyNumberFormat="1" applyFont="1" applyBorder="1" applyAlignment="1" applyProtection="1">
      <alignment horizontal="center"/>
      <protection hidden="1"/>
    </xf>
    <xf numFmtId="0" fontId="32" fillId="0" borderId="25" xfId="0" applyFont="1" applyBorder="1" applyAlignment="1" applyProtection="1">
      <alignment horizontal="center"/>
      <protection hidden="1"/>
    </xf>
    <xf numFmtId="0" fontId="32" fillId="0" borderId="53" xfId="0" applyFont="1" applyBorder="1" applyAlignment="1" applyProtection="1">
      <alignment horizontal="center"/>
      <protection hidden="1" locked="0"/>
    </xf>
    <xf numFmtId="164" fontId="32" fillId="0" borderId="53" xfId="0" applyNumberFormat="1" applyFont="1" applyBorder="1" applyAlignment="1" applyProtection="1">
      <alignment horizontal="center"/>
      <protection/>
    </xf>
    <xf numFmtId="0" fontId="32" fillId="0" borderId="53" xfId="59" applyFont="1" applyBorder="1" applyAlignment="1" applyProtection="1">
      <alignment horizontal="center"/>
      <protection hidden="1"/>
    </xf>
    <xf numFmtId="0" fontId="32" fillId="0" borderId="53" xfId="59" applyNumberFormat="1" applyFont="1" applyBorder="1" applyAlignment="1" applyProtection="1">
      <alignment horizontal="center"/>
      <protection hidden="1" locked="0"/>
    </xf>
    <xf numFmtId="0" fontId="32" fillId="0" borderId="53" xfId="59" applyNumberFormat="1" applyFont="1" applyBorder="1" applyAlignment="1" applyProtection="1">
      <alignment horizontal="center"/>
      <protection hidden="1"/>
    </xf>
    <xf numFmtId="0" fontId="32" fillId="0" borderId="78" xfId="0" applyFont="1" applyBorder="1" applyAlignment="1" applyProtection="1">
      <alignment horizontal="center"/>
      <protection/>
    </xf>
    <xf numFmtId="0" fontId="32" fillId="0" borderId="84" xfId="59" applyFont="1" applyBorder="1" applyAlignment="1" applyProtection="1">
      <alignment horizontal="center"/>
      <protection hidden="1"/>
    </xf>
    <xf numFmtId="0" fontId="32" fillId="0" borderId="25" xfId="0" applyFont="1" applyBorder="1" applyAlignment="1" applyProtection="1">
      <alignment horizontal="center"/>
      <protection/>
    </xf>
    <xf numFmtId="1" fontId="32" fillId="0" borderId="53" xfId="59" applyNumberFormat="1" applyFont="1" applyBorder="1" applyAlignment="1" applyProtection="1">
      <alignment horizontal="center"/>
      <protection hidden="1"/>
    </xf>
    <xf numFmtId="1" fontId="32" fillId="0" borderId="78" xfId="0" applyNumberFormat="1" applyFont="1" applyBorder="1" applyAlignment="1">
      <alignment horizontal="center"/>
    </xf>
    <xf numFmtId="1" fontId="32" fillId="0" borderId="53" xfId="0" applyNumberFormat="1" applyFont="1" applyBorder="1" applyAlignment="1">
      <alignment horizontal="center"/>
    </xf>
    <xf numFmtId="164" fontId="32" fillId="0" borderId="84" xfId="59" applyNumberFormat="1" applyFont="1" applyBorder="1" applyAlignment="1" applyProtection="1">
      <alignment horizontal="center"/>
      <protection locked="0"/>
    </xf>
    <xf numFmtId="164" fontId="32" fillId="0" borderId="53" xfId="58" applyNumberFormat="1" applyFont="1" applyBorder="1" applyAlignment="1" applyProtection="1">
      <alignment horizontal="center"/>
      <protection hidden="1" locked="0"/>
    </xf>
    <xf numFmtId="164" fontId="32" fillId="0" borderId="53" xfId="58" applyNumberFormat="1" applyFont="1" applyBorder="1" applyAlignment="1" applyProtection="1">
      <alignment horizontal="center"/>
      <protection hidden="1"/>
    </xf>
    <xf numFmtId="0" fontId="32" fillId="0" borderId="53" xfId="58" applyNumberFormat="1" applyFont="1" applyBorder="1" applyAlignment="1" applyProtection="1">
      <alignment horizontal="center"/>
      <protection hidden="1" locked="0"/>
    </xf>
    <xf numFmtId="0" fontId="32" fillId="0" borderId="53" xfId="58" applyNumberFormat="1" applyFont="1" applyBorder="1" applyAlignment="1" applyProtection="1">
      <alignment horizontal="center"/>
      <protection hidden="1"/>
    </xf>
    <xf numFmtId="164" fontId="32" fillId="0" borderId="84" xfId="58" applyNumberFormat="1" applyFont="1" applyBorder="1" applyAlignment="1" applyProtection="1">
      <alignment horizontal="center"/>
      <protection hidden="1"/>
    </xf>
    <xf numFmtId="1" fontId="32" fillId="0" borderId="53" xfId="58" applyNumberFormat="1" applyFont="1" applyBorder="1" applyAlignment="1" applyProtection="1">
      <alignment horizontal="center"/>
      <protection hidden="1"/>
    </xf>
    <xf numFmtId="3" fontId="32" fillId="0" borderId="78" xfId="0" applyNumberFormat="1" applyFont="1" applyFill="1" applyBorder="1" applyAlignment="1">
      <alignment horizontal="center"/>
    </xf>
    <xf numFmtId="0" fontId="31" fillId="0" borderId="95" xfId="59" applyFont="1" applyBorder="1" applyProtection="1">
      <alignment/>
      <protection locked="0"/>
    </xf>
    <xf numFmtId="0" fontId="32" fillId="0" borderId="96" xfId="59" applyFont="1" applyBorder="1" applyAlignment="1" applyProtection="1">
      <alignment horizontal="center"/>
      <protection locked="0"/>
    </xf>
    <xf numFmtId="0" fontId="32" fillId="0" borderId="32" xfId="59" applyFont="1" applyBorder="1" applyAlignment="1" applyProtection="1">
      <alignment horizontal="center"/>
      <protection/>
    </xf>
    <xf numFmtId="0" fontId="32" fillId="0" borderId="43" xfId="59" applyFont="1" applyBorder="1" applyAlignment="1" applyProtection="1">
      <alignment horizontal="center"/>
      <protection/>
    </xf>
    <xf numFmtId="0" fontId="32" fillId="0" borderId="44" xfId="59" applyFont="1" applyBorder="1" applyAlignment="1" applyProtection="1">
      <alignment horizontal="center"/>
      <protection/>
    </xf>
    <xf numFmtId="0" fontId="32" fillId="0" borderId="82" xfId="59" applyFont="1" applyBorder="1" applyAlignment="1" applyProtection="1">
      <alignment horizontal="center"/>
      <protection hidden="1"/>
    </xf>
    <xf numFmtId="0" fontId="32" fillId="0" borderId="43" xfId="59" applyFont="1" applyBorder="1" applyAlignment="1" applyProtection="1">
      <alignment horizontal="center"/>
      <protection hidden="1" locked="0"/>
    </xf>
    <xf numFmtId="164" fontId="32" fillId="0" borderId="85" xfId="0" applyNumberFormat="1" applyFont="1" applyBorder="1" applyAlignment="1">
      <alignment horizontal="center"/>
    </xf>
    <xf numFmtId="0" fontId="32" fillId="0" borderId="85" xfId="59" applyFont="1" applyBorder="1" applyAlignment="1" applyProtection="1">
      <alignment horizontal="center"/>
      <protection hidden="1"/>
    </xf>
    <xf numFmtId="0" fontId="32" fillId="0" borderId="32" xfId="59" applyFont="1" applyBorder="1" applyAlignment="1" applyProtection="1">
      <alignment horizontal="center"/>
      <protection hidden="1"/>
    </xf>
    <xf numFmtId="164" fontId="32" fillId="0" borderId="85" xfId="59" applyNumberFormat="1" applyFont="1" applyBorder="1" applyAlignment="1" applyProtection="1">
      <alignment horizontal="center"/>
      <protection locked="0"/>
    </xf>
    <xf numFmtId="0" fontId="32" fillId="0" borderId="44" xfId="59" applyFont="1" applyBorder="1" applyAlignment="1" applyProtection="1">
      <alignment horizontal="center"/>
      <protection hidden="1"/>
    </xf>
    <xf numFmtId="0" fontId="32" fillId="0" borderId="82" xfId="59" applyFont="1" applyBorder="1" applyAlignment="1" applyProtection="1">
      <alignment horizontal="center"/>
      <protection hidden="1" locked="0"/>
    </xf>
    <xf numFmtId="164" fontId="32" fillId="0" borderId="44" xfId="58" applyNumberFormat="1" applyFont="1" applyBorder="1" applyAlignment="1" applyProtection="1">
      <alignment horizontal="center"/>
      <protection hidden="1"/>
    </xf>
    <xf numFmtId="0" fontId="32" fillId="0" borderId="43" xfId="59" applyFont="1" applyBorder="1" applyAlignment="1" applyProtection="1">
      <alignment horizontal="center"/>
      <protection hidden="1"/>
    </xf>
    <xf numFmtId="164" fontId="32" fillId="0" borderId="44" xfId="59" applyNumberFormat="1" applyFont="1" applyBorder="1" applyAlignment="1" applyProtection="1">
      <alignment horizontal="center"/>
      <protection hidden="1"/>
    </xf>
    <xf numFmtId="0" fontId="32" fillId="0" borderId="32" xfId="0" applyFont="1" applyBorder="1" applyAlignment="1" applyProtection="1">
      <alignment horizontal="center"/>
      <protection hidden="1"/>
    </xf>
    <xf numFmtId="0" fontId="32" fillId="0" borderId="43" xfId="0" applyFont="1" applyBorder="1" applyAlignment="1" applyProtection="1">
      <alignment horizontal="center"/>
      <protection hidden="1" locked="0"/>
    </xf>
    <xf numFmtId="0" fontId="32" fillId="0" borderId="44" xfId="0" applyFont="1" applyBorder="1" applyAlignment="1" applyProtection="1">
      <alignment horizontal="center"/>
      <protection hidden="1"/>
    </xf>
    <xf numFmtId="0" fontId="30" fillId="0" borderId="65" xfId="59" applyFont="1" applyBorder="1" applyProtection="1">
      <alignment/>
      <protection locked="0"/>
    </xf>
    <xf numFmtId="0" fontId="33" fillId="0" borderId="65" xfId="59" applyFont="1" applyBorder="1" applyAlignment="1" applyProtection="1">
      <alignment horizontal="center"/>
      <protection/>
    </xf>
    <xf numFmtId="0" fontId="33" fillId="0" borderId="56" xfId="59" applyFont="1" applyBorder="1" applyAlignment="1" applyProtection="1">
      <alignment horizontal="center"/>
      <protection/>
    </xf>
    <xf numFmtId="0" fontId="33" fillId="0" borderId="58" xfId="59" applyFont="1" applyBorder="1" applyAlignment="1" applyProtection="1">
      <alignment horizontal="center"/>
      <protection/>
    </xf>
    <xf numFmtId="164" fontId="33" fillId="0" borderId="58" xfId="59" applyNumberFormat="1" applyFont="1" applyBorder="1" applyAlignment="1" applyProtection="1">
      <alignment horizontal="center"/>
      <protection/>
    </xf>
    <xf numFmtId="164" fontId="33" fillId="0" borderId="60" xfId="59" applyNumberFormat="1" applyFont="1" applyBorder="1" applyAlignment="1" applyProtection="1">
      <alignment horizontal="center"/>
      <protection/>
    </xf>
    <xf numFmtId="164" fontId="33" fillId="0" borderId="59" xfId="0" applyNumberFormat="1" applyFont="1" applyBorder="1" applyAlignment="1">
      <alignment horizontal="center"/>
    </xf>
    <xf numFmtId="164" fontId="33" fillId="0" borderId="59" xfId="59" applyNumberFormat="1" applyFont="1" applyBorder="1" applyAlignment="1" applyProtection="1">
      <alignment horizontal="center"/>
      <protection/>
    </xf>
    <xf numFmtId="0" fontId="33" fillId="0" borderId="57" xfId="59" applyFont="1" applyBorder="1" applyAlignment="1" applyProtection="1">
      <alignment horizontal="center"/>
      <protection/>
    </xf>
    <xf numFmtId="164" fontId="33" fillId="0" borderId="60" xfId="58" applyNumberFormat="1" applyFont="1" applyBorder="1" applyAlignment="1" applyProtection="1">
      <alignment horizontal="center"/>
      <protection hidden="1"/>
    </xf>
    <xf numFmtId="0" fontId="33" fillId="0" borderId="58" xfId="59" applyNumberFormat="1" applyFont="1" applyBorder="1" applyAlignment="1" applyProtection="1">
      <alignment horizontal="center"/>
      <protection/>
    </xf>
    <xf numFmtId="164" fontId="33" fillId="0" borderId="60" xfId="59" applyNumberFormat="1" applyFont="1" applyBorder="1" applyAlignment="1" applyProtection="1">
      <alignment horizontal="center"/>
      <protection hidden="1"/>
    </xf>
    <xf numFmtId="164" fontId="33" fillId="0" borderId="60" xfId="0" applyNumberFormat="1" applyFont="1" applyBorder="1" applyAlignment="1" applyProtection="1">
      <alignment horizontal="center"/>
      <protection/>
    </xf>
    <xf numFmtId="0" fontId="31" fillId="0" borderId="65" xfId="59" applyFont="1" applyBorder="1" applyProtection="1">
      <alignment/>
      <protection locked="0"/>
    </xf>
    <xf numFmtId="0" fontId="32" fillId="0" borderId="65" xfId="59" applyFont="1" applyBorder="1" applyAlignment="1" applyProtection="1">
      <alignment horizontal="center"/>
      <protection/>
    </xf>
    <xf numFmtId="0" fontId="32" fillId="0" borderId="56" xfId="59" applyFont="1" applyBorder="1" applyAlignment="1" applyProtection="1">
      <alignment horizontal="center"/>
      <protection/>
    </xf>
    <xf numFmtId="0" fontId="32" fillId="0" borderId="58" xfId="0" applyFont="1" applyBorder="1" applyAlignment="1" applyProtection="1">
      <alignment horizontal="center"/>
      <protection/>
    </xf>
    <xf numFmtId="0" fontId="32" fillId="0" borderId="58" xfId="59" applyFont="1" applyBorder="1" applyAlignment="1" applyProtection="1">
      <alignment horizontal="center"/>
      <protection/>
    </xf>
    <xf numFmtId="164" fontId="32" fillId="0" borderId="58" xfId="0" applyNumberFormat="1" applyFont="1" applyBorder="1" applyAlignment="1">
      <alignment horizontal="center"/>
    </xf>
    <xf numFmtId="164" fontId="32" fillId="0" borderId="59" xfId="59" applyNumberFormat="1" applyFont="1" applyBorder="1" applyAlignment="1" applyProtection="1">
      <alignment horizontal="center"/>
      <protection/>
    </xf>
    <xf numFmtId="164" fontId="32" fillId="0" borderId="60" xfId="59" applyNumberFormat="1" applyFont="1" applyBorder="1" applyAlignment="1" applyProtection="1">
      <alignment horizontal="center"/>
      <protection/>
    </xf>
    <xf numFmtId="1" fontId="32" fillId="0" borderId="56" xfId="59" applyNumberFormat="1" applyFont="1" applyBorder="1" applyAlignment="1" applyProtection="1">
      <alignment horizontal="center"/>
      <protection/>
    </xf>
    <xf numFmtId="1" fontId="32" fillId="0" borderId="57" xfId="59" applyNumberFormat="1" applyFont="1" applyBorder="1" applyAlignment="1" applyProtection="1">
      <alignment horizontal="center"/>
      <protection/>
    </xf>
    <xf numFmtId="1" fontId="32" fillId="0" borderId="58" xfId="59" applyNumberFormat="1" applyFont="1" applyBorder="1" applyAlignment="1" applyProtection="1">
      <alignment horizontal="center"/>
      <protection/>
    </xf>
    <xf numFmtId="1" fontId="32" fillId="0" borderId="60" xfId="59" applyNumberFormat="1" applyFont="1" applyBorder="1" applyAlignment="1" applyProtection="1">
      <alignment horizontal="center"/>
      <protection/>
    </xf>
    <xf numFmtId="1" fontId="32" fillId="0" borderId="59" xfId="59" applyNumberFormat="1" applyFont="1" applyBorder="1" applyAlignment="1" applyProtection="1">
      <alignment horizontal="center"/>
      <protection/>
    </xf>
    <xf numFmtId="164" fontId="32" fillId="0" borderId="58" xfId="59" applyNumberFormat="1" applyFont="1" applyBorder="1" applyAlignment="1" applyProtection="1">
      <alignment horizontal="center"/>
      <protection/>
    </xf>
    <xf numFmtId="0" fontId="32" fillId="0" borderId="56" xfId="0" applyFont="1" applyBorder="1" applyAlignment="1" applyProtection="1">
      <alignment horizontal="center"/>
      <protection/>
    </xf>
    <xf numFmtId="0" fontId="32" fillId="0" borderId="59" xfId="0" applyFont="1" applyBorder="1" applyAlignment="1" applyProtection="1">
      <alignment horizontal="center"/>
      <protection/>
    </xf>
    <xf numFmtId="164" fontId="32" fillId="0" borderId="60" xfId="0" applyNumberFormat="1" applyFont="1" applyBorder="1" applyAlignment="1" applyProtection="1">
      <alignment horizontal="center"/>
      <protection/>
    </xf>
    <xf numFmtId="0" fontId="31" fillId="0" borderId="97" xfId="59" applyFont="1" applyBorder="1" applyAlignment="1" applyProtection="1">
      <alignment horizontal="center" vertical="center" wrapText="1"/>
      <protection locked="0"/>
    </xf>
    <xf numFmtId="0" fontId="31" fillId="0" borderId="98" xfId="59" applyFont="1" applyBorder="1" applyAlignment="1" applyProtection="1">
      <alignment horizontal="center" vertical="center" wrapText="1"/>
      <protection locked="0"/>
    </xf>
    <xf numFmtId="0" fontId="31" fillId="0" borderId="99" xfId="59" applyFont="1" applyBorder="1" applyAlignment="1" applyProtection="1">
      <alignment horizontal="center" vertical="center" wrapText="1"/>
      <protection locked="0"/>
    </xf>
    <xf numFmtId="0" fontId="31" fillId="0" borderId="100" xfId="59" applyFont="1" applyBorder="1" applyAlignment="1" applyProtection="1">
      <alignment horizontal="center" vertical="center" wrapText="1"/>
      <protection locked="0"/>
    </xf>
    <xf numFmtId="0" fontId="31" fillId="0" borderId="101" xfId="59" applyFont="1" applyBorder="1" applyAlignment="1" applyProtection="1">
      <alignment horizontal="center" vertical="center" wrapText="1"/>
      <protection locked="0"/>
    </xf>
    <xf numFmtId="0" fontId="31" fillId="0" borderId="102" xfId="59" applyFont="1" applyBorder="1" applyAlignment="1" applyProtection="1">
      <alignment horizontal="center" vertical="center" wrapText="1"/>
      <protection locked="0"/>
    </xf>
    <xf numFmtId="0" fontId="31" fillId="0" borderId="0" xfId="59" applyFont="1" applyBorder="1" applyAlignment="1" applyProtection="1">
      <alignment horizontal="center" vertical="center" wrapText="1"/>
      <protection locked="0"/>
    </xf>
    <xf numFmtId="0" fontId="31" fillId="0" borderId="103" xfId="59" applyFont="1" applyBorder="1" applyAlignment="1" applyProtection="1">
      <alignment horizontal="center" vertical="center" wrapText="1"/>
      <protection locked="0"/>
    </xf>
    <xf numFmtId="0" fontId="31" fillId="0" borderId="0" xfId="59" applyFont="1" applyBorder="1" applyAlignment="1" applyProtection="1">
      <alignment horizontal="center" vertical="center" wrapText="1"/>
      <protection locked="0"/>
    </xf>
    <xf numFmtId="0" fontId="31" fillId="0" borderId="102" xfId="0" applyFont="1" applyBorder="1" applyAlignment="1" applyProtection="1">
      <alignment horizontal="center" wrapText="1"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0" fontId="31" fillId="0" borderId="103" xfId="0" applyFont="1" applyBorder="1" applyAlignment="1" applyProtection="1">
      <alignment horizontal="center" wrapText="1"/>
      <protection locked="0"/>
    </xf>
    <xf numFmtId="0" fontId="31" fillId="0" borderId="46" xfId="54" applyFont="1" applyBorder="1" applyAlignment="1" applyProtection="1">
      <alignment horizontal="center" vertical="center" textRotation="90" wrapText="1"/>
      <protection locked="0"/>
    </xf>
    <xf numFmtId="0" fontId="32" fillId="0" borderId="104" xfId="59" applyFont="1" applyBorder="1" applyProtection="1">
      <alignment/>
      <protection locked="0"/>
    </xf>
    <xf numFmtId="164" fontId="32" fillId="0" borderId="105" xfId="58" applyNumberFormat="1" applyFont="1" applyBorder="1" applyAlignment="1" applyProtection="1">
      <alignment horizontal="center"/>
      <protection hidden="1"/>
    </xf>
    <xf numFmtId="0" fontId="32" fillId="0" borderId="46" xfId="59" applyFont="1" applyBorder="1" applyAlignment="1" applyProtection="1">
      <alignment horizontal="center"/>
      <protection hidden="1"/>
    </xf>
    <xf numFmtId="164" fontId="33" fillId="0" borderId="106" xfId="59" applyNumberFormat="1" applyFont="1" applyBorder="1" applyAlignment="1" applyProtection="1">
      <alignment horizontal="center"/>
      <protection/>
    </xf>
    <xf numFmtId="0" fontId="31" fillId="0" borderId="69" xfId="54" applyFont="1" applyBorder="1" applyAlignment="1" applyProtection="1">
      <alignment horizontal="center" vertical="center" textRotation="90" wrapText="1"/>
      <protection locked="0"/>
    </xf>
    <xf numFmtId="0" fontId="32" fillId="0" borderId="73" xfId="59" applyFont="1" applyBorder="1" applyProtection="1">
      <alignment/>
      <protection locked="0"/>
    </xf>
    <xf numFmtId="0" fontId="32" fillId="0" borderId="48" xfId="0" applyFont="1" applyFill="1" applyBorder="1" applyAlignment="1">
      <alignment horizontal="center"/>
    </xf>
    <xf numFmtId="3" fontId="32" fillId="0" borderId="48" xfId="0" applyNumberFormat="1" applyFont="1" applyFill="1" applyBorder="1" applyAlignment="1">
      <alignment horizontal="center"/>
    </xf>
    <xf numFmtId="0" fontId="32" fillId="0" borderId="69" xfId="59" applyFont="1" applyBorder="1" applyAlignment="1" applyProtection="1">
      <alignment horizontal="center"/>
      <protection hidden="1"/>
    </xf>
    <xf numFmtId="0" fontId="33" fillId="0" borderId="57" xfId="59" applyFont="1" applyBorder="1" applyAlignment="1" applyProtection="1">
      <alignment horizontal="center"/>
      <protection/>
    </xf>
    <xf numFmtId="1" fontId="32" fillId="0" borderId="57" xfId="59" applyNumberFormat="1" applyFont="1" applyBorder="1" applyAlignment="1" applyProtection="1">
      <alignment horizontal="center"/>
      <protection/>
    </xf>
    <xf numFmtId="0" fontId="31" fillId="0" borderId="53" xfId="59" applyFont="1" applyBorder="1" applyAlignment="1" applyProtection="1">
      <alignment horizontal="center" vertical="center" wrapText="1"/>
      <protection locked="0"/>
    </xf>
    <xf numFmtId="0" fontId="31" fillId="0" borderId="25" xfId="59" applyFont="1" applyBorder="1" applyAlignment="1" applyProtection="1">
      <alignment horizontal="center" vertical="center" wrapText="1"/>
      <protection locked="0"/>
    </xf>
    <xf numFmtId="0" fontId="31" fillId="0" borderId="79" xfId="59" applyFont="1" applyBorder="1" applyAlignment="1" applyProtection="1">
      <alignment horizontal="center" vertical="center" wrapText="1"/>
      <protection locked="0"/>
    </xf>
    <xf numFmtId="0" fontId="32" fillId="0" borderId="25" xfId="58" applyNumberFormat="1" applyFont="1" applyBorder="1" applyAlignment="1" applyProtection="1">
      <alignment horizontal="center" vertical="center" wrapText="1"/>
      <protection hidden="1"/>
    </xf>
    <xf numFmtId="0" fontId="32" fillId="0" borderId="53" xfId="58" applyNumberFormat="1" applyFont="1" applyBorder="1" applyAlignment="1" applyProtection="1">
      <alignment horizontal="center" vertical="center" wrapText="1"/>
      <protection hidden="1"/>
    </xf>
    <xf numFmtId="4" fontId="32" fillId="0" borderId="53" xfId="58" applyNumberFormat="1" applyFont="1" applyBorder="1" applyAlignment="1" applyProtection="1">
      <alignment horizontal="center" vertical="center" wrapText="1"/>
      <protection hidden="1"/>
    </xf>
    <xf numFmtId="4" fontId="32" fillId="0" borderId="79" xfId="58" applyNumberFormat="1" applyFont="1" applyBorder="1" applyAlignment="1" applyProtection="1">
      <alignment horizontal="center" vertical="center" wrapText="1"/>
      <protection hidden="1"/>
    </xf>
    <xf numFmtId="0" fontId="31" fillId="0" borderId="107" xfId="54" applyFont="1" applyBorder="1" applyAlignment="1" applyProtection="1">
      <alignment horizontal="center" vertical="center" textRotation="90" wrapText="1"/>
      <protection locked="0"/>
    </xf>
    <xf numFmtId="0" fontId="31" fillId="0" borderId="67" xfId="54" applyFont="1" applyBorder="1" applyAlignment="1" applyProtection="1">
      <alignment horizontal="center" vertical="center" textRotation="90" wrapText="1"/>
      <protection locked="0"/>
    </xf>
    <xf numFmtId="0" fontId="31" fillId="0" borderId="68" xfId="54" applyFont="1" applyBorder="1" applyAlignment="1" applyProtection="1">
      <alignment horizontal="center" vertical="center" textRotation="90" wrapText="1"/>
      <protection locked="0"/>
    </xf>
    <xf numFmtId="0" fontId="32" fillId="0" borderId="19" xfId="59" applyNumberFormat="1" applyFont="1" applyBorder="1" applyAlignment="1" applyProtection="1">
      <alignment horizontal="center" vertical="center" wrapText="1"/>
      <protection locked="0"/>
    </xf>
    <xf numFmtId="0" fontId="32" fillId="0" borderId="74" xfId="59" applyNumberFormat="1" applyFont="1" applyBorder="1" applyAlignment="1" applyProtection="1">
      <alignment horizontal="center" vertical="center" wrapText="1"/>
      <protection locked="0"/>
    </xf>
    <xf numFmtId="4" fontId="32" fillId="0" borderId="74" xfId="59" applyNumberFormat="1" applyFont="1" applyBorder="1" applyAlignment="1" applyProtection="1">
      <alignment horizontal="center" vertical="center" wrapText="1"/>
      <protection locked="0"/>
    </xf>
    <xf numFmtId="4" fontId="32" fillId="0" borderId="75" xfId="59" applyNumberFormat="1" applyFont="1" applyBorder="1" applyAlignment="1" applyProtection="1">
      <alignment horizontal="center" vertical="center" wrapText="1"/>
      <protection locked="0"/>
    </xf>
    <xf numFmtId="0" fontId="32" fillId="0" borderId="107" xfId="59" applyNumberFormat="1" applyFont="1" applyBorder="1" applyAlignment="1" applyProtection="1">
      <alignment horizontal="center" vertical="center" wrapText="1"/>
      <protection hidden="1"/>
    </xf>
    <xf numFmtId="0" fontId="32" fillId="0" borderId="67" xfId="59" applyNumberFormat="1" applyFont="1" applyBorder="1" applyAlignment="1" applyProtection="1">
      <alignment horizontal="center" vertical="center" wrapText="1"/>
      <protection hidden="1"/>
    </xf>
    <xf numFmtId="4" fontId="32" fillId="0" borderId="67" xfId="59" applyNumberFormat="1" applyFont="1" applyBorder="1" applyAlignment="1" applyProtection="1">
      <alignment horizontal="center" vertical="center" wrapText="1"/>
      <protection hidden="1"/>
    </xf>
    <xf numFmtId="4" fontId="32" fillId="0" borderId="68" xfId="59" applyNumberFormat="1" applyFont="1" applyBorder="1" applyAlignment="1" applyProtection="1">
      <alignment horizontal="center" vertical="center" wrapText="1"/>
      <protection hidden="1"/>
    </xf>
    <xf numFmtId="0" fontId="32" fillId="0" borderId="108" xfId="59" applyNumberFormat="1" applyFont="1" applyBorder="1" applyAlignment="1" applyProtection="1">
      <alignment horizontal="center" vertical="center" wrapText="1"/>
      <protection/>
    </xf>
    <xf numFmtId="0" fontId="32" fillId="0" borderId="109" xfId="59" applyNumberFormat="1" applyFont="1" applyBorder="1" applyAlignment="1" applyProtection="1">
      <alignment horizontal="center" vertical="center" wrapText="1"/>
      <protection/>
    </xf>
    <xf numFmtId="4" fontId="32" fillId="0" borderId="109" xfId="59" applyNumberFormat="1" applyFont="1" applyBorder="1" applyAlignment="1" applyProtection="1">
      <alignment horizontal="center" vertical="center" wrapText="1"/>
      <protection/>
    </xf>
    <xf numFmtId="4" fontId="32" fillId="0" borderId="110" xfId="59" applyNumberFormat="1" applyFont="1" applyBorder="1" applyAlignment="1" applyProtection="1">
      <alignment horizontal="center" vertical="center" wrapText="1"/>
      <protection/>
    </xf>
    <xf numFmtId="0" fontId="33" fillId="0" borderId="56" xfId="59" applyNumberFormat="1" applyFont="1" applyBorder="1" applyAlignment="1" applyProtection="1">
      <alignment horizontal="center" vertical="center" wrapText="1"/>
      <protection/>
    </xf>
    <xf numFmtId="0" fontId="33" fillId="0" borderId="58" xfId="59" applyNumberFormat="1" applyFont="1" applyBorder="1" applyAlignment="1" applyProtection="1">
      <alignment horizontal="center" vertical="center" wrapText="1"/>
      <protection/>
    </xf>
    <xf numFmtId="4" fontId="33" fillId="0" borderId="58" xfId="59" applyNumberFormat="1" applyFont="1" applyBorder="1" applyAlignment="1" applyProtection="1">
      <alignment horizontal="center" vertical="center" wrapText="1"/>
      <protection/>
    </xf>
    <xf numFmtId="4" fontId="33" fillId="0" borderId="60" xfId="59" applyNumberFormat="1" applyFont="1" applyBorder="1" applyAlignment="1" applyProtection="1">
      <alignment horizontal="center" vertical="center" wrapText="1"/>
      <protection/>
    </xf>
    <xf numFmtId="0" fontId="0" fillId="0" borderId="56" xfId="59" applyFont="1" applyBorder="1" applyAlignment="1" applyProtection="1">
      <alignment horizontal="center"/>
      <protection/>
    </xf>
    <xf numFmtId="0" fontId="30" fillId="0" borderId="111" xfId="59" applyFont="1" applyBorder="1" applyAlignment="1" applyProtection="1">
      <alignment horizontal="center" vertical="center" wrapText="1"/>
      <protection locked="0"/>
    </xf>
    <xf numFmtId="0" fontId="31" fillId="0" borderId="112" xfId="59" applyFont="1" applyBorder="1" applyAlignment="1" applyProtection="1">
      <alignment horizontal="center" vertical="center" wrapText="1"/>
      <protection locked="0"/>
    </xf>
    <xf numFmtId="0" fontId="31" fillId="0" borderId="113" xfId="59" applyFont="1" applyBorder="1" applyAlignment="1" applyProtection="1">
      <alignment horizontal="center" vertical="center" wrapText="1"/>
      <protection locked="0"/>
    </xf>
    <xf numFmtId="2" fontId="33" fillId="0" borderId="58" xfId="59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0" fillId="0" borderId="112" xfId="59" applyFont="1" applyBorder="1" applyAlignment="1" applyProtection="1">
      <alignment horizontal="center" vertical="center" wrapText="1"/>
      <protection locked="0"/>
    </xf>
    <xf numFmtId="0" fontId="30" fillId="0" borderId="113" xfId="59" applyFont="1" applyBorder="1" applyAlignment="1" applyProtection="1">
      <alignment horizontal="center" vertical="center" wrapText="1"/>
      <protection locked="0"/>
    </xf>
    <xf numFmtId="0" fontId="31" fillId="0" borderId="111" xfId="59" applyFont="1" applyBorder="1" applyAlignment="1" applyProtection="1">
      <alignment horizontal="center" vertical="center" wrapText="1"/>
      <protection locked="0"/>
    </xf>
    <xf numFmtId="0" fontId="31" fillId="0" borderId="19" xfId="59" applyFont="1" applyBorder="1" applyAlignment="1" applyProtection="1">
      <alignment horizontal="center" vertical="center" wrapText="1"/>
      <protection locked="0"/>
    </xf>
    <xf numFmtId="0" fontId="31" fillId="0" borderId="74" xfId="59" applyFont="1" applyBorder="1" applyAlignment="1" applyProtection="1">
      <alignment horizontal="center" vertical="center" wrapText="1"/>
      <protection locked="0"/>
    </xf>
    <xf numFmtId="0" fontId="31" fillId="0" borderId="75" xfId="59" applyFont="1" applyBorder="1" applyAlignment="1" applyProtection="1">
      <alignment horizontal="center" vertical="center" wrapText="1"/>
      <protection locked="0"/>
    </xf>
    <xf numFmtId="0" fontId="31" fillId="0" borderId="89" xfId="59" applyFont="1" applyBorder="1" applyAlignment="1" applyProtection="1">
      <alignment horizontal="center" vertical="center" wrapText="1"/>
      <protection locked="0"/>
    </xf>
    <xf numFmtId="0" fontId="31" fillId="0" borderId="87" xfId="59" applyFont="1" applyBorder="1" applyAlignment="1" applyProtection="1">
      <alignment horizontal="center" vertical="center" wrapText="1"/>
      <protection locked="0"/>
    </xf>
    <xf numFmtId="0" fontId="31" fillId="0" borderId="92" xfId="59" applyFont="1" applyBorder="1" applyAlignment="1" applyProtection="1">
      <alignment horizontal="center" vertical="center" wrapText="1"/>
      <protection locked="0"/>
    </xf>
    <xf numFmtId="0" fontId="31" fillId="0" borderId="92" xfId="59" applyFont="1" applyBorder="1" applyAlignment="1" applyProtection="1">
      <alignment horizontal="center" vertical="center" wrapText="1"/>
      <protection locked="0"/>
    </xf>
    <xf numFmtId="0" fontId="31" fillId="0" borderId="114" xfId="59" applyFont="1" applyBorder="1" applyAlignment="1" applyProtection="1">
      <alignment horizontal="center" vertical="center" wrapText="1"/>
      <protection locked="0"/>
    </xf>
    <xf numFmtId="0" fontId="31" fillId="0" borderId="88" xfId="59" applyFont="1" applyBorder="1" applyAlignment="1" applyProtection="1">
      <alignment horizontal="center" vertical="center" wrapText="1"/>
      <protection locked="0"/>
    </xf>
    <xf numFmtId="0" fontId="31" fillId="0" borderId="87" xfId="0" applyFont="1" applyBorder="1" applyAlignment="1" applyProtection="1">
      <alignment horizontal="center" wrapText="1"/>
      <protection locked="0"/>
    </xf>
    <xf numFmtId="0" fontId="31" fillId="0" borderId="92" xfId="0" applyFont="1" applyBorder="1" applyAlignment="1" applyProtection="1">
      <alignment horizontal="center" wrapText="1"/>
      <protection locked="0"/>
    </xf>
    <xf numFmtId="0" fontId="31" fillId="0" borderId="88" xfId="0" applyFont="1" applyBorder="1" applyAlignment="1" applyProtection="1">
      <alignment horizontal="center" wrapText="1"/>
      <protection locked="0"/>
    </xf>
    <xf numFmtId="0" fontId="31" fillId="0" borderId="115" xfId="59" applyFont="1" applyBorder="1" applyAlignment="1" applyProtection="1">
      <alignment horizontal="center" vertical="center" wrapText="1"/>
      <protection locked="0"/>
    </xf>
    <xf numFmtId="0" fontId="0" fillId="0" borderId="92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59" applyFont="1" applyAlignment="1">
      <alignment horizontal="center" wrapText="1"/>
      <protection/>
    </xf>
    <xf numFmtId="0" fontId="0" fillId="0" borderId="0" xfId="0" applyAlignment="1">
      <alignment wrapText="1"/>
    </xf>
    <xf numFmtId="0" fontId="20" fillId="0" borderId="73" xfId="59" applyFont="1" applyBorder="1" applyAlignment="1">
      <alignment horizontal="center" vertical="center"/>
      <protection/>
    </xf>
    <xf numFmtId="0" fontId="20" fillId="0" borderId="74" xfId="59" applyFont="1" applyBorder="1" applyAlignment="1">
      <alignment horizontal="center" vertical="center"/>
      <protection/>
    </xf>
    <xf numFmtId="0" fontId="20" fillId="0" borderId="104" xfId="59" applyFont="1" applyBorder="1" applyAlignment="1">
      <alignment horizontal="center" vertical="center"/>
      <protection/>
    </xf>
    <xf numFmtId="0" fontId="20" fillId="0" borderId="75" xfId="59" applyFont="1" applyBorder="1" applyAlignment="1">
      <alignment horizontal="center" vertical="center"/>
      <protection/>
    </xf>
    <xf numFmtId="0" fontId="20" fillId="0" borderId="19" xfId="59" applyFont="1" applyBorder="1" applyAlignment="1">
      <alignment horizontal="center" vertical="center"/>
      <protection/>
    </xf>
    <xf numFmtId="0" fontId="20" fillId="0" borderId="116" xfId="59" applyFont="1" applyBorder="1" applyAlignment="1">
      <alignment horizontal="center" vertical="center" wrapText="1"/>
      <protection/>
    </xf>
    <xf numFmtId="0" fontId="20" fillId="0" borderId="83" xfId="59" applyFont="1" applyBorder="1" applyAlignment="1">
      <alignment horizontal="center" vertical="center" wrapText="1"/>
      <protection/>
    </xf>
    <xf numFmtId="0" fontId="20" fillId="0" borderId="19" xfId="59" applyFont="1" applyBorder="1" applyAlignment="1">
      <alignment horizontal="center" vertical="center" wrapText="1"/>
      <protection/>
    </xf>
    <xf numFmtId="0" fontId="20" fillId="0" borderId="73" xfId="59" applyFont="1" applyBorder="1" applyAlignment="1">
      <alignment horizontal="center" vertical="center" wrapText="1"/>
      <protection/>
    </xf>
    <xf numFmtId="0" fontId="20" fillId="0" borderId="74" xfId="59" applyFont="1" applyBorder="1" applyAlignment="1">
      <alignment horizontal="center" vertical="center" wrapText="1"/>
      <protection/>
    </xf>
    <xf numFmtId="0" fontId="20" fillId="0" borderId="104" xfId="59" applyFont="1" applyBorder="1" applyAlignment="1">
      <alignment horizontal="center" vertical="center" wrapText="1"/>
      <protection/>
    </xf>
    <xf numFmtId="0" fontId="20" fillId="0" borderId="75" xfId="59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14" fontId="27" fillId="0" borderId="117" xfId="0" applyNumberFormat="1" applyFont="1" applyBorder="1" applyAlignment="1">
      <alignment horizontal="center"/>
    </xf>
    <xf numFmtId="0" fontId="27" fillId="0" borderId="117" xfId="0" applyFont="1" applyBorder="1" applyAlignment="1">
      <alignment horizontal="center"/>
    </xf>
    <xf numFmtId="0" fontId="27" fillId="0" borderId="47" xfId="0" applyFont="1" applyFill="1" applyBorder="1" applyAlignment="1" applyProtection="1">
      <alignment horizontal="center" vertical="center" wrapText="1"/>
      <protection locked="0"/>
    </xf>
    <xf numFmtId="0" fontId="27" fillId="0" borderId="54" xfId="0" applyFont="1" applyFill="1" applyBorder="1" applyAlignment="1" applyProtection="1">
      <alignment horizontal="center" vertical="center" wrapText="1"/>
      <protection locked="0"/>
    </xf>
    <xf numFmtId="0" fontId="27" fillId="0" borderId="96" xfId="0" applyFont="1" applyFill="1" applyBorder="1" applyAlignment="1" applyProtection="1">
      <alignment horizontal="center" vertical="center" wrapText="1"/>
      <protection locked="0"/>
    </xf>
    <xf numFmtId="0" fontId="27" fillId="0" borderId="115" xfId="0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Fill="1" applyBorder="1" applyAlignment="1" applyProtection="1">
      <alignment horizontal="center" vertical="center" wrapText="1"/>
      <protection locked="0"/>
    </xf>
    <xf numFmtId="0" fontId="27" fillId="0" borderId="88" xfId="0" applyFont="1" applyFill="1" applyBorder="1" applyAlignment="1" applyProtection="1">
      <alignment horizontal="center" vertical="center" wrapText="1"/>
      <protection locked="0"/>
    </xf>
    <xf numFmtId="0" fontId="27" fillId="0" borderId="72" xfId="0" applyFont="1" applyFill="1" applyBorder="1" applyAlignment="1" applyProtection="1">
      <alignment horizontal="center" vertical="center" wrapText="1"/>
      <protection locked="0"/>
    </xf>
    <xf numFmtId="0" fontId="27" fillId="0" borderId="118" xfId="0" applyFont="1" applyFill="1" applyBorder="1" applyAlignment="1" applyProtection="1">
      <alignment horizontal="center" vertical="center" wrapText="1"/>
      <protection locked="0"/>
    </xf>
    <xf numFmtId="0" fontId="27" fillId="0" borderId="119" xfId="0" applyFont="1" applyFill="1" applyBorder="1" applyAlignment="1" applyProtection="1">
      <alignment horizontal="center" vertical="center" wrapText="1"/>
      <protection locked="0"/>
    </xf>
    <xf numFmtId="0" fontId="20" fillId="0" borderId="120" xfId="61" applyFont="1" applyBorder="1" applyAlignment="1" applyProtection="1">
      <alignment horizontal="left" vertical="center"/>
      <protection locked="0"/>
    </xf>
    <xf numFmtId="0" fontId="19" fillId="0" borderId="22" xfId="60" applyFont="1" applyBorder="1" applyAlignment="1" applyProtection="1">
      <alignment horizontal="center" vertical="center"/>
      <protection locked="0"/>
    </xf>
    <xf numFmtId="0" fontId="19" fillId="0" borderId="121" xfId="60" applyFont="1" applyBorder="1" applyAlignment="1" applyProtection="1">
      <alignment horizontal="center" vertical="center"/>
      <protection locked="0"/>
    </xf>
    <xf numFmtId="0" fontId="19" fillId="0" borderId="122" xfId="56" applyFont="1" applyBorder="1" applyAlignment="1">
      <alignment horizontal="center"/>
      <protection/>
    </xf>
    <xf numFmtId="0" fontId="19" fillId="0" borderId="123" xfId="60" applyFont="1" applyBorder="1" applyAlignment="1" applyProtection="1">
      <alignment horizontal="center"/>
      <protection locked="0"/>
    </xf>
    <xf numFmtId="0" fontId="19" fillId="0" borderId="36" xfId="60" applyFont="1" applyBorder="1" applyAlignment="1" applyProtection="1">
      <alignment horizontal="center" vertical="center" wrapText="1"/>
      <protection locked="0"/>
    </xf>
    <xf numFmtId="0" fontId="19" fillId="0" borderId="124" xfId="60" applyFont="1" applyBorder="1" applyAlignment="1" applyProtection="1">
      <alignment horizontal="center" vertical="center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124" xfId="60" applyFont="1" applyBorder="1" applyAlignment="1" applyProtection="1">
      <alignment horizont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24" fillId="0" borderId="0" xfId="62" applyFont="1" applyFill="1" applyBorder="1" applyAlignment="1" applyProtection="1">
      <alignment horizontal="center" vertical="center"/>
      <protection/>
    </xf>
    <xf numFmtId="0" fontId="20" fillId="0" borderId="36" xfId="60" applyFont="1" applyBorder="1" applyAlignment="1" applyProtection="1">
      <alignment horizontal="center"/>
      <protection locked="0"/>
    </xf>
    <xf numFmtId="0" fontId="20" fillId="0" borderId="35" xfId="60" applyFont="1" applyFill="1" applyBorder="1" applyAlignment="1" applyProtection="1">
      <alignment horizontal="center" vertical="center" wrapText="1"/>
      <protection locked="0"/>
    </xf>
    <xf numFmtId="14" fontId="24" fillId="0" borderId="0" xfId="62" applyNumberFormat="1" applyFont="1" applyFill="1" applyBorder="1" applyAlignment="1" applyProtection="1">
      <alignment horizontal="center" vertical="center"/>
      <protection/>
    </xf>
    <xf numFmtId="14" fontId="20" fillId="0" borderId="41" xfId="62" applyNumberFormat="1" applyFont="1" applyFill="1" applyBorder="1" applyAlignment="1" applyProtection="1">
      <alignment horizontal="center" vertical="center"/>
      <protection/>
    </xf>
    <xf numFmtId="0" fontId="19" fillId="0" borderId="125" xfId="61" applyFont="1" applyBorder="1" applyAlignment="1" applyProtection="1">
      <alignment horizontal="center"/>
      <protection locked="0"/>
    </xf>
    <xf numFmtId="0" fontId="19" fillId="0" borderId="126" xfId="61" applyFont="1" applyBorder="1" applyAlignment="1" applyProtection="1">
      <alignment horizontal="center"/>
      <protection locked="0"/>
    </xf>
    <xf numFmtId="0" fontId="20" fillId="0" borderId="41" xfId="62" applyFont="1" applyFill="1" applyBorder="1" applyAlignment="1" applyProtection="1">
      <alignment horizontal="center" vertical="center"/>
      <protection/>
    </xf>
    <xf numFmtId="0" fontId="20" fillId="0" borderId="127" xfId="56" applyFont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tabSelected="1"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21.25390625" style="0" customWidth="1"/>
    <col min="3" max="3" width="7.75390625" style="0" customWidth="1"/>
    <col min="4" max="4" width="7.125" style="0" customWidth="1"/>
    <col min="5" max="5" width="6.375" style="0" customWidth="1"/>
    <col min="6" max="6" width="7.25390625" style="0" customWidth="1"/>
    <col min="7" max="7" width="7.625" style="0" customWidth="1"/>
    <col min="8" max="8" width="8.00390625" style="0" customWidth="1"/>
    <col min="9" max="9" width="7.25390625" style="0" customWidth="1"/>
    <col min="10" max="10" width="6.00390625" style="0" customWidth="1"/>
    <col min="12" max="12" width="6.875" style="0" customWidth="1"/>
    <col min="13" max="14" width="6.625" style="0" bestFit="1" customWidth="1"/>
    <col min="15" max="15" width="6.00390625" style="0" customWidth="1"/>
    <col min="16" max="16" width="6.625" style="0" bestFit="1" customWidth="1"/>
    <col min="17" max="17" width="6.75390625" style="0" customWidth="1"/>
    <col min="18" max="19" width="6.625" style="0" hidden="1" customWidth="1"/>
    <col min="20" max="20" width="3.75390625" style="0" hidden="1" customWidth="1"/>
    <col min="21" max="22" width="6.625" style="0" hidden="1" customWidth="1"/>
    <col min="23" max="23" width="0.2421875" style="0" hidden="1" customWidth="1"/>
    <col min="24" max="25" width="6.625" style="0" hidden="1" customWidth="1"/>
    <col min="26" max="26" width="7.875" style="0" hidden="1" customWidth="1"/>
    <col min="27" max="27" width="7.00390625" style="0" hidden="1" customWidth="1"/>
    <col min="28" max="29" width="6.625" style="0" hidden="1" customWidth="1"/>
    <col min="30" max="30" width="7.75390625" style="0" hidden="1" customWidth="1"/>
    <col min="31" max="33" width="6.625" style="0" hidden="1" customWidth="1"/>
    <col min="34" max="34" width="7.875" style="0" hidden="1" customWidth="1"/>
    <col min="35" max="37" width="6.625" style="0" hidden="1" customWidth="1"/>
    <col min="38" max="38" width="7.875" style="0" hidden="1" customWidth="1"/>
    <col min="39" max="41" width="6.625" style="0" hidden="1" customWidth="1"/>
    <col min="42" max="42" width="6.375" style="0" hidden="1" customWidth="1"/>
    <col min="43" max="53" width="6.625" style="0" hidden="1" customWidth="1"/>
    <col min="54" max="54" width="7.875" style="0" hidden="1" customWidth="1"/>
    <col min="55" max="58" width="6.625" style="0" hidden="1" customWidth="1"/>
    <col min="59" max="59" width="7.625" style="0" customWidth="1"/>
    <col min="60" max="60" width="5.875" style="0" customWidth="1"/>
    <col min="61" max="61" width="6.75390625" style="0" customWidth="1"/>
    <col min="62" max="62" width="7.375" style="0" customWidth="1"/>
    <col min="63" max="63" width="6.75390625" style="0" customWidth="1"/>
  </cols>
  <sheetData>
    <row r="1" spans="1:63" ht="15.75">
      <c r="A1" s="152"/>
      <c r="B1" s="334" t="s">
        <v>81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5">
        <v>42563</v>
      </c>
      <c r="Q1" s="334"/>
      <c r="R1" s="153"/>
      <c r="S1" s="153"/>
      <c r="T1" s="153"/>
      <c r="U1" s="153"/>
      <c r="V1" s="153"/>
      <c r="W1" s="152"/>
      <c r="X1" s="152"/>
      <c r="Y1" s="335"/>
      <c r="Z1" s="336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334"/>
      <c r="BH1" s="334"/>
      <c r="BI1" s="334"/>
      <c r="BJ1" s="334"/>
      <c r="BK1" s="334"/>
    </row>
    <row r="2" spans="1:63" ht="17.25" thickBot="1">
      <c r="A2" s="153"/>
      <c r="B2" s="153"/>
      <c r="C2" s="153"/>
      <c r="D2" s="153"/>
      <c r="E2" s="153"/>
      <c r="F2" s="153"/>
      <c r="G2" s="153"/>
      <c r="H2" s="153"/>
      <c r="I2" s="153"/>
      <c r="J2" s="151"/>
      <c r="K2" s="153"/>
      <c r="L2" s="153"/>
      <c r="M2" s="153"/>
      <c r="N2" s="153"/>
      <c r="O2" s="150"/>
      <c r="P2" s="153"/>
      <c r="Q2" s="153"/>
      <c r="R2" s="153"/>
      <c r="S2" s="153"/>
      <c r="T2" s="153"/>
      <c r="U2" s="153"/>
      <c r="V2" s="153"/>
      <c r="W2" s="152"/>
      <c r="X2" s="152"/>
      <c r="Y2" s="154"/>
      <c r="Z2" s="155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3"/>
      <c r="BH2" s="153"/>
      <c r="BI2" s="151"/>
      <c r="BJ2" s="153"/>
      <c r="BK2" s="153"/>
    </row>
    <row r="3" spans="1:63" ht="15" customHeight="1">
      <c r="A3" s="337" t="s">
        <v>47</v>
      </c>
      <c r="B3" s="331" t="s">
        <v>82</v>
      </c>
      <c r="C3" s="340" t="s">
        <v>83</v>
      </c>
      <c r="D3" s="341"/>
      <c r="E3" s="341"/>
      <c r="F3" s="341"/>
      <c r="G3" s="342"/>
      <c r="H3" s="340" t="s">
        <v>74</v>
      </c>
      <c r="I3" s="341"/>
      <c r="J3" s="341"/>
      <c r="K3" s="341"/>
      <c r="L3" s="343"/>
      <c r="M3" s="344" t="s">
        <v>75</v>
      </c>
      <c r="N3" s="345"/>
      <c r="O3" s="345"/>
      <c r="P3" s="345"/>
      <c r="Q3" s="346"/>
      <c r="R3" s="352" t="s">
        <v>93</v>
      </c>
      <c r="S3" s="353"/>
      <c r="T3" s="353"/>
      <c r="U3" s="353"/>
      <c r="V3" s="354"/>
      <c r="W3" s="347" t="s">
        <v>84</v>
      </c>
      <c r="X3" s="345"/>
      <c r="Y3" s="345"/>
      <c r="Z3" s="348"/>
      <c r="AA3" s="344" t="s">
        <v>85</v>
      </c>
      <c r="AB3" s="345"/>
      <c r="AC3" s="345"/>
      <c r="AD3" s="345"/>
      <c r="AE3" s="344" t="s">
        <v>86</v>
      </c>
      <c r="AF3" s="345"/>
      <c r="AG3" s="345"/>
      <c r="AH3" s="348"/>
      <c r="AI3" s="345" t="s">
        <v>87</v>
      </c>
      <c r="AJ3" s="345"/>
      <c r="AK3" s="345"/>
      <c r="AL3" s="345"/>
      <c r="AM3" s="344" t="s">
        <v>88</v>
      </c>
      <c r="AN3" s="345"/>
      <c r="AO3" s="345"/>
      <c r="AP3" s="348"/>
      <c r="AQ3" s="345" t="s">
        <v>89</v>
      </c>
      <c r="AR3" s="345"/>
      <c r="AS3" s="345"/>
      <c r="AT3" s="345"/>
      <c r="AU3" s="344" t="s">
        <v>90</v>
      </c>
      <c r="AV3" s="345"/>
      <c r="AW3" s="345"/>
      <c r="AX3" s="348"/>
      <c r="AY3" s="344" t="s">
        <v>91</v>
      </c>
      <c r="AZ3" s="345"/>
      <c r="BA3" s="345"/>
      <c r="BB3" s="348"/>
      <c r="BC3" s="345" t="s">
        <v>92</v>
      </c>
      <c r="BD3" s="345"/>
      <c r="BE3" s="345"/>
      <c r="BF3" s="345"/>
      <c r="BG3" s="349" t="s">
        <v>76</v>
      </c>
      <c r="BH3" s="350"/>
      <c r="BI3" s="350"/>
      <c r="BJ3" s="350"/>
      <c r="BK3" s="351"/>
    </row>
    <row r="4" spans="1:63" ht="15">
      <c r="A4" s="338"/>
      <c r="B4" s="332"/>
      <c r="C4" s="279"/>
      <c r="D4" s="280"/>
      <c r="E4" s="280"/>
      <c r="F4" s="280"/>
      <c r="G4" s="281"/>
      <c r="H4" s="279"/>
      <c r="I4" s="280"/>
      <c r="J4" s="282"/>
      <c r="K4" s="280"/>
      <c r="L4" s="283"/>
      <c r="M4" s="284"/>
      <c r="N4" s="285"/>
      <c r="O4" s="285"/>
      <c r="P4" s="285"/>
      <c r="Q4" s="287"/>
      <c r="R4" s="304"/>
      <c r="S4" s="303"/>
      <c r="T4" s="303"/>
      <c r="U4" s="303"/>
      <c r="V4" s="305"/>
      <c r="W4" s="287"/>
      <c r="X4" s="285"/>
      <c r="Y4" s="285"/>
      <c r="Z4" s="286"/>
      <c r="AA4" s="284"/>
      <c r="AB4" s="285"/>
      <c r="AC4" s="285"/>
      <c r="AD4" s="285"/>
      <c r="AE4" s="284"/>
      <c r="AF4" s="285"/>
      <c r="AG4" s="285"/>
      <c r="AH4" s="286"/>
      <c r="AI4" s="285"/>
      <c r="AJ4" s="285"/>
      <c r="AK4" s="285"/>
      <c r="AL4" s="285"/>
      <c r="AM4" s="284"/>
      <c r="AN4" s="285"/>
      <c r="AO4" s="285"/>
      <c r="AP4" s="286"/>
      <c r="AQ4" s="285"/>
      <c r="AR4" s="285"/>
      <c r="AS4" s="285"/>
      <c r="AT4" s="285"/>
      <c r="AU4" s="284"/>
      <c r="AV4" s="285"/>
      <c r="AW4" s="285"/>
      <c r="AX4" s="286"/>
      <c r="AY4" s="284"/>
      <c r="AZ4" s="285"/>
      <c r="BA4" s="285"/>
      <c r="BB4" s="286"/>
      <c r="BC4" s="285"/>
      <c r="BD4" s="285"/>
      <c r="BE4" s="285"/>
      <c r="BF4" s="285"/>
      <c r="BG4" s="288"/>
      <c r="BH4" s="289"/>
      <c r="BI4" s="289"/>
      <c r="BJ4" s="289"/>
      <c r="BK4" s="290"/>
    </row>
    <row r="5" spans="1:63" ht="72" customHeight="1" thickBot="1">
      <c r="A5" s="330"/>
      <c r="B5" s="339"/>
      <c r="C5" s="156" t="s">
        <v>77</v>
      </c>
      <c r="D5" s="157" t="s">
        <v>78</v>
      </c>
      <c r="E5" s="157" t="s">
        <v>21</v>
      </c>
      <c r="F5" s="157" t="s">
        <v>79</v>
      </c>
      <c r="G5" s="158" t="s">
        <v>80</v>
      </c>
      <c r="H5" s="156" t="s">
        <v>77</v>
      </c>
      <c r="I5" s="157" t="s">
        <v>78</v>
      </c>
      <c r="J5" s="159" t="s">
        <v>21</v>
      </c>
      <c r="K5" s="157" t="s">
        <v>79</v>
      </c>
      <c r="L5" s="159" t="s">
        <v>80</v>
      </c>
      <c r="M5" s="156" t="s">
        <v>77</v>
      </c>
      <c r="N5" s="157" t="s">
        <v>78</v>
      </c>
      <c r="O5" s="159" t="s">
        <v>21</v>
      </c>
      <c r="P5" s="157" t="s">
        <v>79</v>
      </c>
      <c r="Q5" s="291" t="s">
        <v>80</v>
      </c>
      <c r="R5" s="310" t="s">
        <v>77</v>
      </c>
      <c r="S5" s="311" t="s">
        <v>78</v>
      </c>
      <c r="T5" s="311" t="s">
        <v>21</v>
      </c>
      <c r="U5" s="311" t="s">
        <v>79</v>
      </c>
      <c r="V5" s="312" t="s">
        <v>80</v>
      </c>
      <c r="W5" s="296" t="s">
        <v>77</v>
      </c>
      <c r="X5" s="157" t="s">
        <v>78</v>
      </c>
      <c r="Y5" s="157" t="s">
        <v>79</v>
      </c>
      <c r="Z5" s="158" t="s">
        <v>80</v>
      </c>
      <c r="AA5" s="156" t="s">
        <v>77</v>
      </c>
      <c r="AB5" s="157" t="s">
        <v>78</v>
      </c>
      <c r="AC5" s="157" t="s">
        <v>79</v>
      </c>
      <c r="AD5" s="159" t="s">
        <v>80</v>
      </c>
      <c r="AE5" s="156" t="s">
        <v>77</v>
      </c>
      <c r="AF5" s="157" t="s">
        <v>78</v>
      </c>
      <c r="AG5" s="157" t="s">
        <v>79</v>
      </c>
      <c r="AH5" s="158" t="s">
        <v>80</v>
      </c>
      <c r="AI5" s="160" t="s">
        <v>77</v>
      </c>
      <c r="AJ5" s="157" t="s">
        <v>78</v>
      </c>
      <c r="AK5" s="157" t="s">
        <v>79</v>
      </c>
      <c r="AL5" s="159" t="s">
        <v>80</v>
      </c>
      <c r="AM5" s="156" t="s">
        <v>77</v>
      </c>
      <c r="AN5" s="157" t="s">
        <v>78</v>
      </c>
      <c r="AO5" s="157" t="s">
        <v>79</v>
      </c>
      <c r="AP5" s="158" t="s">
        <v>80</v>
      </c>
      <c r="AQ5" s="160" t="s">
        <v>77</v>
      </c>
      <c r="AR5" s="157" t="s">
        <v>78</v>
      </c>
      <c r="AS5" s="157" t="s">
        <v>79</v>
      </c>
      <c r="AT5" s="159" t="s">
        <v>80</v>
      </c>
      <c r="AU5" s="156" t="s">
        <v>77</v>
      </c>
      <c r="AV5" s="157" t="s">
        <v>78</v>
      </c>
      <c r="AW5" s="157" t="s">
        <v>79</v>
      </c>
      <c r="AX5" s="158" t="s">
        <v>80</v>
      </c>
      <c r="AY5" s="156" t="s">
        <v>77</v>
      </c>
      <c r="AZ5" s="157" t="s">
        <v>78</v>
      </c>
      <c r="BA5" s="157" t="s">
        <v>79</v>
      </c>
      <c r="BB5" s="158" t="s">
        <v>80</v>
      </c>
      <c r="BC5" s="160" t="s">
        <v>77</v>
      </c>
      <c r="BD5" s="157" t="s">
        <v>78</v>
      </c>
      <c r="BE5" s="157" t="s">
        <v>79</v>
      </c>
      <c r="BF5" s="159" t="s">
        <v>80</v>
      </c>
      <c r="BG5" s="156" t="s">
        <v>77</v>
      </c>
      <c r="BH5" s="157" t="s">
        <v>78</v>
      </c>
      <c r="BI5" s="159" t="s">
        <v>21</v>
      </c>
      <c r="BJ5" s="157" t="s">
        <v>79</v>
      </c>
      <c r="BK5" s="158" t="s">
        <v>80</v>
      </c>
    </row>
    <row r="6" spans="1:63" ht="15">
      <c r="A6" s="161" t="s">
        <v>0</v>
      </c>
      <c r="B6" s="162"/>
      <c r="C6" s="163"/>
      <c r="D6" s="164"/>
      <c r="E6" s="164"/>
      <c r="F6" s="164"/>
      <c r="G6" s="165"/>
      <c r="H6" s="166"/>
      <c r="I6" s="164"/>
      <c r="J6" s="167"/>
      <c r="K6" s="164"/>
      <c r="L6" s="168"/>
      <c r="M6" s="169"/>
      <c r="N6" s="170"/>
      <c r="O6" s="171"/>
      <c r="P6" s="170"/>
      <c r="Q6" s="292"/>
      <c r="R6" s="313"/>
      <c r="S6" s="314"/>
      <c r="T6" s="315"/>
      <c r="U6" s="315"/>
      <c r="V6" s="316"/>
      <c r="W6" s="297"/>
      <c r="X6" s="173"/>
      <c r="Y6" s="164"/>
      <c r="Z6" s="174"/>
      <c r="AA6" s="175"/>
      <c r="AB6" s="164"/>
      <c r="AC6" s="173"/>
      <c r="AD6" s="176"/>
      <c r="AE6" s="177"/>
      <c r="AF6" s="176"/>
      <c r="AG6" s="164"/>
      <c r="AH6" s="165"/>
      <c r="AI6" s="178"/>
      <c r="AJ6" s="164"/>
      <c r="AK6" s="164"/>
      <c r="AL6" s="172"/>
      <c r="AM6" s="177"/>
      <c r="AN6" s="173"/>
      <c r="AO6" s="176"/>
      <c r="AP6" s="172"/>
      <c r="AQ6" s="166"/>
      <c r="AR6" s="176"/>
      <c r="AS6" s="164"/>
      <c r="AT6" s="176"/>
      <c r="AU6" s="166"/>
      <c r="AV6" s="176"/>
      <c r="AW6" s="164"/>
      <c r="AX6" s="172"/>
      <c r="AY6" s="166"/>
      <c r="AZ6" s="176"/>
      <c r="BA6" s="164"/>
      <c r="BB6" s="165"/>
      <c r="BC6" s="176"/>
      <c r="BD6" s="164"/>
      <c r="BE6" s="164"/>
      <c r="BF6" s="176"/>
      <c r="BG6" s="179"/>
      <c r="BH6" s="180"/>
      <c r="BI6" s="167"/>
      <c r="BJ6" s="180"/>
      <c r="BK6" s="181"/>
    </row>
    <row r="7" spans="1:63" ht="15">
      <c r="A7" s="182" t="s">
        <v>48</v>
      </c>
      <c r="B7" s="183"/>
      <c r="C7" s="184">
        <f>SUM(H7+M7+R7+W7+AA7+AE7+AI7+AM7+AQ7+AU7+AY7+BC7)</f>
        <v>7226</v>
      </c>
      <c r="D7" s="185"/>
      <c r="E7" s="186"/>
      <c r="F7" s="187"/>
      <c r="G7" s="188"/>
      <c r="H7" s="189">
        <v>3610</v>
      </c>
      <c r="I7" s="190"/>
      <c r="J7" s="191"/>
      <c r="K7" s="190"/>
      <c r="L7" s="192"/>
      <c r="M7" s="193">
        <v>546</v>
      </c>
      <c r="N7" s="194"/>
      <c r="O7" s="191"/>
      <c r="P7" s="194"/>
      <c r="Q7" s="293"/>
      <c r="R7" s="306"/>
      <c r="S7" s="307"/>
      <c r="T7" s="308"/>
      <c r="U7" s="308"/>
      <c r="V7" s="309"/>
      <c r="W7" s="298">
        <v>10</v>
      </c>
      <c r="X7" s="197"/>
      <c r="Y7" s="198"/>
      <c r="Z7" s="195"/>
      <c r="AA7" s="196">
        <v>85</v>
      </c>
      <c r="AB7" s="199"/>
      <c r="AC7" s="199"/>
      <c r="AD7" s="200"/>
      <c r="AE7" s="201">
        <v>980</v>
      </c>
      <c r="AF7" s="202"/>
      <c r="AG7" s="202"/>
      <c r="AH7" s="195" t="e">
        <f>AG7/AF7*10</f>
        <v>#DIV/0!</v>
      </c>
      <c r="AI7" s="197">
        <v>1715</v>
      </c>
      <c r="AJ7" s="203"/>
      <c r="AK7" s="203"/>
      <c r="AL7" s="204"/>
      <c r="AM7" s="197">
        <v>0</v>
      </c>
      <c r="AN7" s="199"/>
      <c r="AO7" s="199"/>
      <c r="AP7" s="200"/>
      <c r="AQ7" s="205">
        <v>0</v>
      </c>
      <c r="AR7" s="199"/>
      <c r="AS7" s="199"/>
      <c r="AT7" s="206"/>
      <c r="AU7" s="196">
        <v>210</v>
      </c>
      <c r="AV7" s="207"/>
      <c r="AW7" s="207"/>
      <c r="AX7" s="192"/>
      <c r="AY7" s="208">
        <v>70</v>
      </c>
      <c r="AZ7" s="209"/>
      <c r="BA7" s="209"/>
      <c r="BB7" s="200"/>
      <c r="BC7" s="205">
        <v>0</v>
      </c>
      <c r="BD7" s="199"/>
      <c r="BE7" s="199"/>
      <c r="BF7" s="206"/>
      <c r="BG7" s="210"/>
      <c r="BH7" s="211"/>
      <c r="BI7" s="191"/>
      <c r="BJ7" s="211"/>
      <c r="BK7" s="195"/>
    </row>
    <row r="8" spans="1:63" ht="15">
      <c r="A8" s="182" t="s">
        <v>49</v>
      </c>
      <c r="B8" s="183">
        <v>60</v>
      </c>
      <c r="C8" s="184">
        <f>SUM(H8+M8+R8+W8+AA8+AE8+AI8+AM8+AQ8+AU8+AY8+BC8)</f>
        <v>18886</v>
      </c>
      <c r="D8" s="185"/>
      <c r="E8" s="212"/>
      <c r="F8" s="187"/>
      <c r="G8" s="188"/>
      <c r="H8" s="189">
        <v>7780</v>
      </c>
      <c r="I8" s="190"/>
      <c r="J8" s="191"/>
      <c r="K8" s="190"/>
      <c r="L8" s="192"/>
      <c r="M8" s="193">
        <v>1543</v>
      </c>
      <c r="N8" s="194"/>
      <c r="O8" s="191"/>
      <c r="P8" s="194"/>
      <c r="Q8" s="293"/>
      <c r="R8" s="306"/>
      <c r="S8" s="307"/>
      <c r="T8" s="308"/>
      <c r="U8" s="308"/>
      <c r="V8" s="309"/>
      <c r="W8" s="298">
        <v>50</v>
      </c>
      <c r="X8" s="197"/>
      <c r="Y8" s="190"/>
      <c r="Z8" s="204"/>
      <c r="AA8" s="196">
        <v>3976</v>
      </c>
      <c r="AB8" s="213"/>
      <c r="AC8" s="213"/>
      <c r="AD8" s="204"/>
      <c r="AE8" s="201">
        <v>3375</v>
      </c>
      <c r="AF8" s="214"/>
      <c r="AG8" s="214"/>
      <c r="AH8" s="204"/>
      <c r="AI8" s="197">
        <v>1982</v>
      </c>
      <c r="AJ8" s="215"/>
      <c r="AK8" s="215"/>
      <c r="AL8" s="204"/>
      <c r="AM8" s="197">
        <v>40</v>
      </c>
      <c r="AN8" s="213"/>
      <c r="AO8" s="213"/>
      <c r="AP8" s="204"/>
      <c r="AQ8" s="216">
        <v>55</v>
      </c>
      <c r="AR8" s="213"/>
      <c r="AS8" s="213"/>
      <c r="AT8" s="217"/>
      <c r="AU8" s="196"/>
      <c r="AV8" s="207"/>
      <c r="AW8" s="207"/>
      <c r="AX8" s="192"/>
      <c r="AY8" s="218">
        <v>85</v>
      </c>
      <c r="AZ8" s="219"/>
      <c r="BA8" s="219"/>
      <c r="BB8" s="204"/>
      <c r="BC8" s="216"/>
      <c r="BD8" s="213"/>
      <c r="BE8" s="213"/>
      <c r="BF8" s="217"/>
      <c r="BG8" s="193">
        <v>300</v>
      </c>
      <c r="BH8" s="220">
        <v>60</v>
      </c>
      <c r="BI8" s="191">
        <f>BH8/BG8*100</f>
        <v>20</v>
      </c>
      <c r="BJ8" s="221">
        <v>12</v>
      </c>
      <c r="BK8" s="195">
        <f>BJ8/BH8*10</f>
        <v>2</v>
      </c>
    </row>
    <row r="9" spans="1:63" ht="15">
      <c r="A9" s="182" t="s">
        <v>1</v>
      </c>
      <c r="B9" s="183"/>
      <c r="C9" s="184">
        <f aca="true" t="shared" si="0" ref="C9:C26">SUM(H9+M9+R9+W9+AA9+AE9+AI9+AM9+AQ9+AU9+AY9+BC9)</f>
        <v>5629</v>
      </c>
      <c r="D9" s="185"/>
      <c r="E9" s="212"/>
      <c r="F9" s="187"/>
      <c r="G9" s="188"/>
      <c r="H9" s="189">
        <v>2140</v>
      </c>
      <c r="I9" s="190"/>
      <c r="J9" s="191"/>
      <c r="K9" s="190"/>
      <c r="L9" s="192"/>
      <c r="M9" s="193">
        <v>460</v>
      </c>
      <c r="N9" s="194"/>
      <c r="O9" s="191"/>
      <c r="P9" s="194"/>
      <c r="Q9" s="293"/>
      <c r="R9" s="306">
        <v>50</v>
      </c>
      <c r="S9" s="307"/>
      <c r="T9" s="308"/>
      <c r="U9" s="308"/>
      <c r="V9" s="309"/>
      <c r="W9" s="298"/>
      <c r="X9" s="197"/>
      <c r="Y9" s="190"/>
      <c r="Z9" s="204"/>
      <c r="AA9" s="196">
        <v>1052</v>
      </c>
      <c r="AB9" s="213"/>
      <c r="AC9" s="213"/>
      <c r="AD9" s="204"/>
      <c r="AE9" s="201">
        <v>757</v>
      </c>
      <c r="AF9" s="214"/>
      <c r="AG9" s="214"/>
      <c r="AH9" s="204"/>
      <c r="AI9" s="197">
        <v>1070</v>
      </c>
      <c r="AJ9" s="215"/>
      <c r="AK9" s="215"/>
      <c r="AL9" s="204"/>
      <c r="AM9" s="197"/>
      <c r="AN9" s="213"/>
      <c r="AO9" s="213"/>
      <c r="AP9" s="204"/>
      <c r="AQ9" s="216"/>
      <c r="AR9" s="213"/>
      <c r="AS9" s="213"/>
      <c r="AT9" s="217"/>
      <c r="AU9" s="196">
        <v>100</v>
      </c>
      <c r="AV9" s="207"/>
      <c r="AW9" s="207"/>
      <c r="AX9" s="192"/>
      <c r="AY9" s="218"/>
      <c r="AZ9" s="219"/>
      <c r="BA9" s="219"/>
      <c r="BB9" s="204"/>
      <c r="BC9" s="216"/>
      <c r="BD9" s="213"/>
      <c r="BE9" s="213"/>
      <c r="BF9" s="217"/>
      <c r="BG9" s="193">
        <v>60</v>
      </c>
      <c r="BH9" s="220"/>
      <c r="BI9" s="191"/>
      <c r="BJ9" s="221"/>
      <c r="BK9" s="195"/>
    </row>
    <row r="10" spans="1:63" ht="15">
      <c r="A10" s="182" t="s">
        <v>2</v>
      </c>
      <c r="B10" s="183"/>
      <c r="C10" s="184">
        <f t="shared" si="0"/>
        <v>19879</v>
      </c>
      <c r="D10" s="185"/>
      <c r="E10" s="212"/>
      <c r="F10" s="187"/>
      <c r="G10" s="188"/>
      <c r="H10" s="189">
        <v>7368</v>
      </c>
      <c r="I10" s="190"/>
      <c r="J10" s="191"/>
      <c r="K10" s="190"/>
      <c r="L10" s="192"/>
      <c r="M10" s="193">
        <v>1805</v>
      </c>
      <c r="N10" s="194"/>
      <c r="O10" s="191"/>
      <c r="P10" s="194"/>
      <c r="Q10" s="293"/>
      <c r="R10" s="306"/>
      <c r="S10" s="307"/>
      <c r="T10" s="308"/>
      <c r="U10" s="308"/>
      <c r="V10" s="309"/>
      <c r="W10" s="298">
        <v>20</v>
      </c>
      <c r="X10" s="197"/>
      <c r="Y10" s="190"/>
      <c r="Z10" s="204"/>
      <c r="AA10" s="196">
        <v>5820</v>
      </c>
      <c r="AB10" s="213"/>
      <c r="AC10" s="213"/>
      <c r="AD10" s="204"/>
      <c r="AE10" s="201">
        <v>2907</v>
      </c>
      <c r="AF10" s="214"/>
      <c r="AG10" s="214"/>
      <c r="AH10" s="204"/>
      <c r="AI10" s="197">
        <v>905</v>
      </c>
      <c r="AJ10" s="215"/>
      <c r="AK10" s="215"/>
      <c r="AL10" s="204"/>
      <c r="AM10" s="197">
        <v>715</v>
      </c>
      <c r="AN10" s="213"/>
      <c r="AO10" s="213"/>
      <c r="AP10" s="204"/>
      <c r="AQ10" s="216">
        <v>30</v>
      </c>
      <c r="AR10" s="213"/>
      <c r="AS10" s="213"/>
      <c r="AT10" s="217"/>
      <c r="AU10" s="196">
        <v>309</v>
      </c>
      <c r="AV10" s="207"/>
      <c r="AW10" s="207"/>
      <c r="AX10" s="192"/>
      <c r="AY10" s="218"/>
      <c r="AZ10" s="219"/>
      <c r="BA10" s="219"/>
      <c r="BB10" s="204"/>
      <c r="BC10" s="216"/>
      <c r="BD10" s="213"/>
      <c r="BE10" s="213"/>
      <c r="BF10" s="217"/>
      <c r="BG10" s="193">
        <v>866</v>
      </c>
      <c r="BH10" s="220"/>
      <c r="BI10" s="191"/>
      <c r="BJ10" s="221"/>
      <c r="BK10" s="195"/>
    </row>
    <row r="11" spans="1:63" ht="15">
      <c r="A11" s="182" t="s">
        <v>43</v>
      </c>
      <c r="B11" s="183"/>
      <c r="C11" s="184">
        <f t="shared" si="0"/>
        <v>20889</v>
      </c>
      <c r="D11" s="185"/>
      <c r="E11" s="212"/>
      <c r="F11" s="187"/>
      <c r="G11" s="188"/>
      <c r="H11" s="189">
        <v>12189</v>
      </c>
      <c r="I11" s="190"/>
      <c r="J11" s="191"/>
      <c r="K11" s="190"/>
      <c r="L11" s="192"/>
      <c r="M11" s="193">
        <v>1010</v>
      </c>
      <c r="N11" s="194"/>
      <c r="O11" s="222"/>
      <c r="P11" s="194"/>
      <c r="Q11" s="293"/>
      <c r="R11" s="306"/>
      <c r="S11" s="307"/>
      <c r="T11" s="308"/>
      <c r="U11" s="308"/>
      <c r="V11" s="309"/>
      <c r="W11" s="298">
        <v>230</v>
      </c>
      <c r="X11" s="197"/>
      <c r="Y11" s="190"/>
      <c r="Z11" s="195" t="e">
        <f>Y11/X11*10</f>
        <v>#DIV/0!</v>
      </c>
      <c r="AA11" s="196">
        <v>1976</v>
      </c>
      <c r="AB11" s="213"/>
      <c r="AC11" s="213"/>
      <c r="AD11" s="204"/>
      <c r="AE11" s="201">
        <v>1891</v>
      </c>
      <c r="AF11" s="214"/>
      <c r="AG11" s="214"/>
      <c r="AH11" s="204"/>
      <c r="AI11" s="197">
        <v>2787</v>
      </c>
      <c r="AJ11" s="215"/>
      <c r="AK11" s="215"/>
      <c r="AL11" s="204"/>
      <c r="AM11" s="197">
        <v>120</v>
      </c>
      <c r="AN11" s="213"/>
      <c r="AO11" s="213"/>
      <c r="AP11" s="204"/>
      <c r="AQ11" s="216">
        <v>154</v>
      </c>
      <c r="AR11" s="213"/>
      <c r="AS11" s="213"/>
      <c r="AT11" s="217"/>
      <c r="AU11" s="196">
        <v>532</v>
      </c>
      <c r="AV11" s="207"/>
      <c r="AW11" s="207"/>
      <c r="AX11" s="192"/>
      <c r="AY11" s="218"/>
      <c r="AZ11" s="219"/>
      <c r="BA11" s="219"/>
      <c r="BB11" s="204"/>
      <c r="BC11" s="216"/>
      <c r="BD11" s="213"/>
      <c r="BE11" s="213"/>
      <c r="BF11" s="217"/>
      <c r="BG11" s="193"/>
      <c r="BH11" s="220"/>
      <c r="BI11" s="191"/>
      <c r="BJ11" s="221"/>
      <c r="BK11" s="195"/>
    </row>
    <row r="12" spans="1:63" ht="15">
      <c r="A12" s="182" t="s">
        <v>3</v>
      </c>
      <c r="B12" s="183"/>
      <c r="C12" s="184">
        <f t="shared" si="0"/>
        <v>59234</v>
      </c>
      <c r="D12" s="185"/>
      <c r="E12" s="212"/>
      <c r="F12" s="187"/>
      <c r="G12" s="188"/>
      <c r="H12" s="189">
        <v>22741</v>
      </c>
      <c r="I12" s="190"/>
      <c r="J12" s="191"/>
      <c r="K12" s="190"/>
      <c r="L12" s="192"/>
      <c r="M12" s="193">
        <v>1911</v>
      </c>
      <c r="N12" s="194"/>
      <c r="O12" s="191"/>
      <c r="P12" s="194"/>
      <c r="Q12" s="293"/>
      <c r="R12" s="306"/>
      <c r="S12" s="307"/>
      <c r="T12" s="308"/>
      <c r="U12" s="308"/>
      <c r="V12" s="309"/>
      <c r="W12" s="298">
        <v>1123</v>
      </c>
      <c r="X12" s="197"/>
      <c r="Y12" s="190"/>
      <c r="Z12" s="195" t="e">
        <f>Y12/X12*10</f>
        <v>#DIV/0!</v>
      </c>
      <c r="AA12" s="196">
        <v>23596</v>
      </c>
      <c r="AB12" s="213"/>
      <c r="AC12" s="213"/>
      <c r="AD12" s="204"/>
      <c r="AE12" s="201">
        <v>8054</v>
      </c>
      <c r="AF12" s="214"/>
      <c r="AG12" s="214"/>
      <c r="AH12" s="195" t="e">
        <f>AG12/AF12*10</f>
        <v>#DIV/0!</v>
      </c>
      <c r="AI12" s="197">
        <v>816</v>
      </c>
      <c r="AJ12" s="215"/>
      <c r="AK12" s="215"/>
      <c r="AL12" s="204"/>
      <c r="AM12" s="197">
        <v>250</v>
      </c>
      <c r="AN12" s="213"/>
      <c r="AO12" s="213"/>
      <c r="AP12" s="204"/>
      <c r="AQ12" s="216">
        <v>0</v>
      </c>
      <c r="AR12" s="213"/>
      <c r="AS12" s="213"/>
      <c r="AT12" s="217"/>
      <c r="AU12" s="196">
        <v>543</v>
      </c>
      <c r="AV12" s="207"/>
      <c r="AW12" s="207"/>
      <c r="AX12" s="192"/>
      <c r="AY12" s="218"/>
      <c r="AZ12" s="219"/>
      <c r="BA12" s="219"/>
      <c r="BB12" s="204"/>
      <c r="BC12" s="216">
        <v>200</v>
      </c>
      <c r="BD12" s="213"/>
      <c r="BE12" s="213"/>
      <c r="BF12" s="217"/>
      <c r="BG12" s="193">
        <v>95</v>
      </c>
      <c r="BH12" s="220"/>
      <c r="BI12" s="191"/>
      <c r="BJ12" s="221"/>
      <c r="BK12" s="195"/>
    </row>
    <row r="13" spans="1:63" ht="15">
      <c r="A13" s="182" t="s">
        <v>4</v>
      </c>
      <c r="B13" s="183">
        <v>5</v>
      </c>
      <c r="C13" s="184">
        <f t="shared" si="0"/>
        <v>68414</v>
      </c>
      <c r="D13" s="185">
        <f>I13+N13+S13+X13+AB13+AF13+AJ13+AN13+AR13+AV13+AZ13+BD13+BH13</f>
        <v>5</v>
      </c>
      <c r="E13" s="212">
        <f>D13/C13*100</f>
        <v>0.0073084456397813306</v>
      </c>
      <c r="F13" s="187">
        <f>K13+P13+U13+Y13+AC13+AG13+AK13+AO13+AS13+AW13+BA13+BE13</f>
        <v>15</v>
      </c>
      <c r="G13" s="188">
        <f>F13/D13*10</f>
        <v>30</v>
      </c>
      <c r="H13" s="189">
        <v>29260</v>
      </c>
      <c r="I13" s="190">
        <v>5</v>
      </c>
      <c r="J13" s="191"/>
      <c r="K13" s="190">
        <v>15</v>
      </c>
      <c r="L13" s="192">
        <f>K13/I13*10</f>
        <v>30</v>
      </c>
      <c r="M13" s="193">
        <v>8169</v>
      </c>
      <c r="N13" s="194"/>
      <c r="O13" s="191"/>
      <c r="P13" s="194"/>
      <c r="Q13" s="293"/>
      <c r="R13" s="306"/>
      <c r="S13" s="307"/>
      <c r="T13" s="308"/>
      <c r="U13" s="308"/>
      <c r="V13" s="309"/>
      <c r="W13" s="298">
        <v>1740</v>
      </c>
      <c r="X13" s="197"/>
      <c r="Y13" s="190"/>
      <c r="Z13" s="195" t="e">
        <f>Y13/X13*10</f>
        <v>#DIV/0!</v>
      </c>
      <c r="AA13" s="196">
        <v>11541</v>
      </c>
      <c r="AB13" s="213"/>
      <c r="AC13" s="213"/>
      <c r="AD13" s="204"/>
      <c r="AE13" s="201">
        <v>11120</v>
      </c>
      <c r="AF13" s="214"/>
      <c r="AG13" s="214"/>
      <c r="AH13" s="195" t="e">
        <f>AG13/AF13*10</f>
        <v>#DIV/0!</v>
      </c>
      <c r="AI13" s="197">
        <v>4673</v>
      </c>
      <c r="AJ13" s="215"/>
      <c r="AK13" s="215"/>
      <c r="AL13" s="204"/>
      <c r="AM13" s="197">
        <v>520</v>
      </c>
      <c r="AN13" s="213"/>
      <c r="AO13" s="213"/>
      <c r="AP13" s="204"/>
      <c r="AQ13" s="216">
        <v>60</v>
      </c>
      <c r="AR13" s="213"/>
      <c r="AS13" s="213"/>
      <c r="AT13" s="217"/>
      <c r="AU13" s="196">
        <v>197</v>
      </c>
      <c r="AV13" s="207"/>
      <c r="AW13" s="207"/>
      <c r="AX13" s="192"/>
      <c r="AY13" s="218">
        <v>60</v>
      </c>
      <c r="AZ13" s="219"/>
      <c r="BA13" s="219"/>
      <c r="BB13" s="204"/>
      <c r="BC13" s="216">
        <v>1074</v>
      </c>
      <c r="BD13" s="213"/>
      <c r="BE13" s="213"/>
      <c r="BF13" s="217"/>
      <c r="BG13" s="193">
        <v>569</v>
      </c>
      <c r="BH13" s="220"/>
      <c r="BI13" s="191"/>
      <c r="BJ13" s="221"/>
      <c r="BK13" s="195"/>
    </row>
    <row r="14" spans="1:63" ht="15">
      <c r="A14" s="182" t="s">
        <v>5</v>
      </c>
      <c r="B14" s="183"/>
      <c r="C14" s="184">
        <f t="shared" si="0"/>
        <v>17357</v>
      </c>
      <c r="D14" s="185"/>
      <c r="E14" s="212"/>
      <c r="F14" s="187"/>
      <c r="G14" s="188"/>
      <c r="H14" s="189">
        <v>7231</v>
      </c>
      <c r="I14" s="190"/>
      <c r="J14" s="191"/>
      <c r="K14" s="190"/>
      <c r="L14" s="192"/>
      <c r="M14" s="193">
        <v>337</v>
      </c>
      <c r="N14" s="194"/>
      <c r="O14" s="191"/>
      <c r="P14" s="194"/>
      <c r="Q14" s="293"/>
      <c r="R14" s="306"/>
      <c r="S14" s="307"/>
      <c r="T14" s="308"/>
      <c r="U14" s="308"/>
      <c r="V14" s="309"/>
      <c r="W14" s="298">
        <v>363</v>
      </c>
      <c r="X14" s="197"/>
      <c r="Y14" s="223"/>
      <c r="Z14" s="195" t="e">
        <f>Y14/X14*10</f>
        <v>#DIV/0!</v>
      </c>
      <c r="AA14" s="196">
        <v>6175</v>
      </c>
      <c r="AB14" s="224"/>
      <c r="AC14" s="224"/>
      <c r="AD14" s="195"/>
      <c r="AE14" s="201">
        <v>831</v>
      </c>
      <c r="AF14" s="225"/>
      <c r="AG14" s="225"/>
      <c r="AH14" s="195" t="e">
        <f>AG14/AF14*10</f>
        <v>#DIV/0!</v>
      </c>
      <c r="AI14" s="197">
        <v>1754</v>
      </c>
      <c r="AJ14" s="226"/>
      <c r="AK14" s="226"/>
      <c r="AL14" s="195"/>
      <c r="AM14" s="197">
        <v>55</v>
      </c>
      <c r="AN14" s="224"/>
      <c r="AO14" s="224"/>
      <c r="AP14" s="195"/>
      <c r="AQ14" s="216">
        <v>120</v>
      </c>
      <c r="AR14" s="224"/>
      <c r="AS14" s="224"/>
      <c r="AT14" s="227"/>
      <c r="AU14" s="196">
        <v>461</v>
      </c>
      <c r="AV14" s="207"/>
      <c r="AW14" s="207"/>
      <c r="AX14" s="195"/>
      <c r="AY14" s="218">
        <v>30</v>
      </c>
      <c r="AZ14" s="228"/>
      <c r="BA14" s="228"/>
      <c r="BB14" s="195"/>
      <c r="BC14" s="216"/>
      <c r="BD14" s="224"/>
      <c r="BE14" s="224"/>
      <c r="BF14" s="227"/>
      <c r="BG14" s="193">
        <v>64</v>
      </c>
      <c r="BH14" s="220"/>
      <c r="BI14" s="191"/>
      <c r="BJ14" s="221"/>
      <c r="BK14" s="195"/>
    </row>
    <row r="15" spans="1:63" ht="15">
      <c r="A15" s="182" t="s">
        <v>6</v>
      </c>
      <c r="B15" s="183"/>
      <c r="C15" s="184">
        <f t="shared" si="0"/>
        <v>26647</v>
      </c>
      <c r="D15" s="185"/>
      <c r="E15" s="212"/>
      <c r="F15" s="187"/>
      <c r="G15" s="188"/>
      <c r="H15" s="189">
        <v>11076</v>
      </c>
      <c r="I15" s="190"/>
      <c r="J15" s="191"/>
      <c r="K15" s="190"/>
      <c r="L15" s="192"/>
      <c r="M15" s="193">
        <v>768</v>
      </c>
      <c r="N15" s="194"/>
      <c r="O15" s="191"/>
      <c r="P15" s="194"/>
      <c r="Q15" s="293"/>
      <c r="R15" s="306"/>
      <c r="S15" s="307"/>
      <c r="T15" s="308"/>
      <c r="U15" s="308"/>
      <c r="V15" s="309"/>
      <c r="W15" s="298">
        <v>179</v>
      </c>
      <c r="X15" s="197"/>
      <c r="Y15" s="223"/>
      <c r="Z15" s="195"/>
      <c r="AA15" s="196">
        <v>5300</v>
      </c>
      <c r="AB15" s="224"/>
      <c r="AC15" s="224"/>
      <c r="AD15" s="195"/>
      <c r="AE15" s="201">
        <v>5966</v>
      </c>
      <c r="AF15" s="225"/>
      <c r="AG15" s="225"/>
      <c r="AH15" s="195"/>
      <c r="AI15" s="197">
        <v>1775</v>
      </c>
      <c r="AJ15" s="226"/>
      <c r="AK15" s="226"/>
      <c r="AL15" s="195"/>
      <c r="AM15" s="197">
        <v>1583</v>
      </c>
      <c r="AN15" s="224"/>
      <c r="AO15" s="224"/>
      <c r="AP15" s="195"/>
      <c r="AQ15" s="216">
        <v>0</v>
      </c>
      <c r="AR15" s="224"/>
      <c r="AS15" s="224"/>
      <c r="AT15" s="227"/>
      <c r="AU15" s="196">
        <v>0</v>
      </c>
      <c r="AV15" s="207"/>
      <c r="AW15" s="207"/>
      <c r="AX15" s="195"/>
      <c r="AY15" s="218"/>
      <c r="AZ15" s="228"/>
      <c r="BA15" s="228"/>
      <c r="BB15" s="195"/>
      <c r="BC15" s="216"/>
      <c r="BD15" s="224"/>
      <c r="BE15" s="224"/>
      <c r="BF15" s="227"/>
      <c r="BG15" s="193">
        <v>965</v>
      </c>
      <c r="BH15" s="220"/>
      <c r="BI15" s="191"/>
      <c r="BJ15" s="221"/>
      <c r="BK15" s="195"/>
    </row>
    <row r="16" spans="1:63" ht="15">
      <c r="A16" s="182" t="s">
        <v>7</v>
      </c>
      <c r="B16" s="183"/>
      <c r="C16" s="184">
        <f t="shared" si="0"/>
        <v>14843</v>
      </c>
      <c r="D16" s="185"/>
      <c r="E16" s="212"/>
      <c r="F16" s="187"/>
      <c r="G16" s="188"/>
      <c r="H16" s="189">
        <v>10729</v>
      </c>
      <c r="I16" s="190"/>
      <c r="J16" s="191"/>
      <c r="K16" s="190"/>
      <c r="L16" s="192"/>
      <c r="M16" s="193">
        <v>160</v>
      </c>
      <c r="N16" s="194"/>
      <c r="O16" s="191"/>
      <c r="P16" s="194"/>
      <c r="Q16" s="293"/>
      <c r="R16" s="306"/>
      <c r="S16" s="307"/>
      <c r="T16" s="308"/>
      <c r="U16" s="308"/>
      <c r="V16" s="309"/>
      <c r="W16" s="298"/>
      <c r="X16" s="197"/>
      <c r="Y16" s="223"/>
      <c r="Z16" s="195"/>
      <c r="AA16" s="196">
        <v>142</v>
      </c>
      <c r="AB16" s="224"/>
      <c r="AC16" s="224"/>
      <c r="AD16" s="195"/>
      <c r="AE16" s="201">
        <v>2839</v>
      </c>
      <c r="AF16" s="225"/>
      <c r="AG16" s="225"/>
      <c r="AH16" s="195" t="e">
        <f>AG16/AF16*10</f>
        <v>#DIV/0!</v>
      </c>
      <c r="AI16" s="197">
        <v>791</v>
      </c>
      <c r="AJ16" s="226"/>
      <c r="AK16" s="226"/>
      <c r="AL16" s="195"/>
      <c r="AM16" s="197">
        <v>20</v>
      </c>
      <c r="AN16" s="224"/>
      <c r="AO16" s="224"/>
      <c r="AP16" s="195"/>
      <c r="AQ16" s="216">
        <v>50</v>
      </c>
      <c r="AR16" s="224"/>
      <c r="AS16" s="224"/>
      <c r="AT16" s="227"/>
      <c r="AU16" s="196">
        <v>112</v>
      </c>
      <c r="AV16" s="207"/>
      <c r="AW16" s="207"/>
      <c r="AX16" s="195"/>
      <c r="AY16" s="218"/>
      <c r="AZ16" s="228"/>
      <c r="BA16" s="228"/>
      <c r="BB16" s="195"/>
      <c r="BC16" s="216"/>
      <c r="BD16" s="224"/>
      <c r="BE16" s="224"/>
      <c r="BF16" s="227"/>
      <c r="BG16" s="193">
        <v>519</v>
      </c>
      <c r="BH16" s="220">
        <v>250</v>
      </c>
      <c r="BI16" s="191">
        <f>BH16/BG16*100</f>
        <v>48.16955684007707</v>
      </c>
      <c r="BJ16" s="221">
        <v>125</v>
      </c>
      <c r="BK16" s="195">
        <f>BJ16/BH16*10</f>
        <v>5</v>
      </c>
    </row>
    <row r="17" spans="1:63" ht="15">
      <c r="A17" s="182" t="s">
        <v>8</v>
      </c>
      <c r="B17" s="183"/>
      <c r="C17" s="184">
        <f t="shared" si="0"/>
        <v>8409</v>
      </c>
      <c r="D17" s="185"/>
      <c r="E17" s="212"/>
      <c r="F17" s="187"/>
      <c r="G17" s="188"/>
      <c r="H17" s="189">
        <v>6339</v>
      </c>
      <c r="I17" s="190"/>
      <c r="J17" s="191"/>
      <c r="K17" s="190"/>
      <c r="L17" s="192"/>
      <c r="M17" s="193">
        <v>208</v>
      </c>
      <c r="N17" s="194"/>
      <c r="O17" s="222"/>
      <c r="P17" s="194"/>
      <c r="Q17" s="293"/>
      <c r="R17" s="306"/>
      <c r="S17" s="307"/>
      <c r="T17" s="308"/>
      <c r="U17" s="308"/>
      <c r="V17" s="309"/>
      <c r="W17" s="298">
        <v>20</v>
      </c>
      <c r="X17" s="197"/>
      <c r="Y17" s="223"/>
      <c r="Z17" s="195"/>
      <c r="AA17" s="196">
        <v>200</v>
      </c>
      <c r="AB17" s="224"/>
      <c r="AC17" s="224"/>
      <c r="AD17" s="195"/>
      <c r="AE17" s="201">
        <v>448</v>
      </c>
      <c r="AF17" s="225"/>
      <c r="AG17" s="225"/>
      <c r="AH17" s="195"/>
      <c r="AI17" s="197">
        <v>1114</v>
      </c>
      <c r="AJ17" s="226"/>
      <c r="AK17" s="226"/>
      <c r="AL17" s="195"/>
      <c r="AM17" s="197"/>
      <c r="AN17" s="224"/>
      <c r="AO17" s="224"/>
      <c r="AP17" s="195"/>
      <c r="AQ17" s="216">
        <v>80</v>
      </c>
      <c r="AR17" s="224"/>
      <c r="AS17" s="224"/>
      <c r="AT17" s="227"/>
      <c r="AU17" s="196"/>
      <c r="AV17" s="207"/>
      <c r="AW17" s="207"/>
      <c r="AX17" s="195"/>
      <c r="AY17" s="218"/>
      <c r="AZ17" s="228"/>
      <c r="BA17" s="228"/>
      <c r="BB17" s="195"/>
      <c r="BC17" s="216"/>
      <c r="BD17" s="224"/>
      <c r="BE17" s="224"/>
      <c r="BF17" s="227"/>
      <c r="BG17" s="193">
        <v>1227</v>
      </c>
      <c r="BH17" s="220"/>
      <c r="BI17" s="191"/>
      <c r="BJ17" s="221"/>
      <c r="BK17" s="195"/>
    </row>
    <row r="18" spans="1:63" ht="15">
      <c r="A18" s="182" t="s">
        <v>50</v>
      </c>
      <c r="B18" s="183"/>
      <c r="C18" s="184">
        <f t="shared" si="0"/>
        <v>20758</v>
      </c>
      <c r="D18" s="185"/>
      <c r="E18" s="212"/>
      <c r="F18" s="187"/>
      <c r="G18" s="188"/>
      <c r="H18" s="189">
        <v>9333</v>
      </c>
      <c r="I18" s="190"/>
      <c r="J18" s="191"/>
      <c r="K18" s="190"/>
      <c r="L18" s="192"/>
      <c r="M18" s="193">
        <v>457</v>
      </c>
      <c r="N18" s="194"/>
      <c r="O18" s="191"/>
      <c r="P18" s="194"/>
      <c r="Q18" s="293"/>
      <c r="R18" s="306"/>
      <c r="S18" s="307"/>
      <c r="T18" s="308"/>
      <c r="U18" s="308"/>
      <c r="V18" s="309"/>
      <c r="W18" s="298">
        <v>51</v>
      </c>
      <c r="X18" s="197"/>
      <c r="Y18" s="223"/>
      <c r="Z18" s="195" t="e">
        <f>Y18/X18*10</f>
        <v>#DIV/0!</v>
      </c>
      <c r="AA18" s="196">
        <v>768</v>
      </c>
      <c r="AB18" s="224"/>
      <c r="AC18" s="224"/>
      <c r="AD18" s="195"/>
      <c r="AE18" s="201">
        <v>8192</v>
      </c>
      <c r="AF18" s="225"/>
      <c r="AG18" s="225"/>
      <c r="AH18" s="195" t="e">
        <f>AG18/AF18*10</f>
        <v>#DIV/0!</v>
      </c>
      <c r="AI18" s="197">
        <v>1810</v>
      </c>
      <c r="AJ18" s="226"/>
      <c r="AK18" s="226"/>
      <c r="AL18" s="195" t="e">
        <f>AK18/AJ18*10</f>
        <v>#DIV/0!</v>
      </c>
      <c r="AM18" s="197"/>
      <c r="AN18" s="224"/>
      <c r="AO18" s="224"/>
      <c r="AP18" s="195"/>
      <c r="AQ18" s="216"/>
      <c r="AR18" s="224"/>
      <c r="AS18" s="224"/>
      <c r="AT18" s="227"/>
      <c r="AU18" s="196">
        <v>147</v>
      </c>
      <c r="AV18" s="207"/>
      <c r="AW18" s="207"/>
      <c r="AX18" s="195"/>
      <c r="AY18" s="218"/>
      <c r="AZ18" s="228"/>
      <c r="BA18" s="228"/>
      <c r="BB18" s="195"/>
      <c r="BC18" s="216"/>
      <c r="BD18" s="224"/>
      <c r="BE18" s="224"/>
      <c r="BF18" s="227"/>
      <c r="BG18" s="193"/>
      <c r="BH18" s="220"/>
      <c r="BI18" s="191"/>
      <c r="BJ18" s="221"/>
      <c r="BK18" s="195"/>
    </row>
    <row r="19" spans="1:63" ht="15">
      <c r="A19" s="182" t="s">
        <v>9</v>
      </c>
      <c r="B19" s="183"/>
      <c r="C19" s="184">
        <f t="shared" si="0"/>
        <v>15142</v>
      </c>
      <c r="D19" s="185"/>
      <c r="E19" s="212"/>
      <c r="F19" s="187"/>
      <c r="G19" s="188"/>
      <c r="H19" s="189">
        <v>6554</v>
      </c>
      <c r="I19" s="190"/>
      <c r="J19" s="191"/>
      <c r="K19" s="190"/>
      <c r="L19" s="192"/>
      <c r="M19" s="193">
        <v>325</v>
      </c>
      <c r="N19" s="194"/>
      <c r="O19" s="191"/>
      <c r="P19" s="194"/>
      <c r="Q19" s="293"/>
      <c r="R19" s="306">
        <v>5</v>
      </c>
      <c r="S19" s="307"/>
      <c r="T19" s="308"/>
      <c r="U19" s="308"/>
      <c r="V19" s="309"/>
      <c r="W19" s="298">
        <v>201</v>
      </c>
      <c r="X19" s="197"/>
      <c r="Y19" s="223"/>
      <c r="Z19" s="195" t="e">
        <f>Y19/X19*10</f>
        <v>#DIV/0!</v>
      </c>
      <c r="AA19" s="196">
        <v>3468</v>
      </c>
      <c r="AB19" s="224"/>
      <c r="AC19" s="224"/>
      <c r="AD19" s="195"/>
      <c r="AE19" s="201">
        <v>3575</v>
      </c>
      <c r="AF19" s="225"/>
      <c r="AG19" s="225"/>
      <c r="AH19" s="195" t="e">
        <f>AG19/AF19*10</f>
        <v>#DIV/0!</v>
      </c>
      <c r="AI19" s="197">
        <v>794</v>
      </c>
      <c r="AJ19" s="226"/>
      <c r="AK19" s="226"/>
      <c r="AL19" s="195"/>
      <c r="AM19" s="197">
        <v>8</v>
      </c>
      <c r="AN19" s="224"/>
      <c r="AO19" s="224"/>
      <c r="AP19" s="195"/>
      <c r="AQ19" s="216">
        <v>0</v>
      </c>
      <c r="AR19" s="224"/>
      <c r="AS19" s="224"/>
      <c r="AT19" s="227"/>
      <c r="AU19" s="196">
        <v>212</v>
      </c>
      <c r="AV19" s="207"/>
      <c r="AW19" s="207"/>
      <c r="AX19" s="195"/>
      <c r="AY19" s="218"/>
      <c r="AZ19" s="228"/>
      <c r="BA19" s="228"/>
      <c r="BB19" s="195"/>
      <c r="BC19" s="216"/>
      <c r="BD19" s="224"/>
      <c r="BE19" s="224"/>
      <c r="BF19" s="227"/>
      <c r="BG19" s="193"/>
      <c r="BH19" s="220"/>
      <c r="BI19" s="191"/>
      <c r="BJ19" s="221"/>
      <c r="BK19" s="195"/>
    </row>
    <row r="20" spans="1:63" ht="15">
      <c r="A20" s="182" t="s">
        <v>10</v>
      </c>
      <c r="B20" s="183"/>
      <c r="C20" s="184">
        <f t="shared" si="0"/>
        <v>15696</v>
      </c>
      <c r="D20" s="185"/>
      <c r="E20" s="212"/>
      <c r="F20" s="187"/>
      <c r="G20" s="188"/>
      <c r="H20" s="189">
        <v>4324</v>
      </c>
      <c r="I20" s="190"/>
      <c r="J20" s="191"/>
      <c r="K20" s="190"/>
      <c r="L20" s="192"/>
      <c r="M20" s="193">
        <v>1812</v>
      </c>
      <c r="N20" s="194"/>
      <c r="O20" s="191"/>
      <c r="P20" s="194"/>
      <c r="Q20" s="293"/>
      <c r="R20" s="306">
        <v>998</v>
      </c>
      <c r="S20" s="307"/>
      <c r="T20" s="308"/>
      <c r="U20" s="308"/>
      <c r="V20" s="309"/>
      <c r="W20" s="298"/>
      <c r="X20" s="197"/>
      <c r="Y20" s="223"/>
      <c r="Z20" s="195"/>
      <c r="AA20" s="196">
        <v>2016</v>
      </c>
      <c r="AB20" s="224"/>
      <c r="AC20" s="224"/>
      <c r="AD20" s="195"/>
      <c r="AE20" s="201">
        <v>2479</v>
      </c>
      <c r="AF20" s="225"/>
      <c r="AG20" s="225"/>
      <c r="AH20" s="195" t="e">
        <f>AG20/AF20*10</f>
        <v>#DIV/0!</v>
      </c>
      <c r="AI20" s="197">
        <v>3410</v>
      </c>
      <c r="AJ20" s="226"/>
      <c r="AK20" s="226"/>
      <c r="AL20" s="195"/>
      <c r="AM20" s="197"/>
      <c r="AN20" s="224"/>
      <c r="AO20" s="224"/>
      <c r="AP20" s="195"/>
      <c r="AQ20" s="216">
        <v>497</v>
      </c>
      <c r="AR20" s="224"/>
      <c r="AS20" s="224"/>
      <c r="AT20" s="227"/>
      <c r="AU20" s="196">
        <v>160</v>
      </c>
      <c r="AV20" s="207"/>
      <c r="AW20" s="207"/>
      <c r="AX20" s="195"/>
      <c r="AY20" s="218"/>
      <c r="AZ20" s="228"/>
      <c r="BA20" s="228"/>
      <c r="BB20" s="195"/>
      <c r="BC20" s="216"/>
      <c r="BD20" s="224"/>
      <c r="BE20" s="224"/>
      <c r="BF20" s="227"/>
      <c r="BG20" s="193">
        <v>859</v>
      </c>
      <c r="BH20" s="220"/>
      <c r="BI20" s="191"/>
      <c r="BJ20" s="221"/>
      <c r="BK20" s="195"/>
    </row>
    <row r="21" spans="1:63" ht="15">
      <c r="A21" s="182" t="s">
        <v>51</v>
      </c>
      <c r="B21" s="183"/>
      <c r="C21" s="184">
        <f t="shared" si="0"/>
        <v>25942</v>
      </c>
      <c r="D21" s="185"/>
      <c r="E21" s="212"/>
      <c r="F21" s="187"/>
      <c r="G21" s="188"/>
      <c r="H21" s="189">
        <v>13453</v>
      </c>
      <c r="I21" s="190"/>
      <c r="J21" s="191"/>
      <c r="K21" s="190"/>
      <c r="L21" s="192"/>
      <c r="M21" s="193">
        <v>1860</v>
      </c>
      <c r="N21" s="194"/>
      <c r="O21" s="191"/>
      <c r="P21" s="194"/>
      <c r="Q21" s="293"/>
      <c r="R21" s="306"/>
      <c r="S21" s="307"/>
      <c r="T21" s="308"/>
      <c r="U21" s="308"/>
      <c r="V21" s="309"/>
      <c r="W21" s="298">
        <v>270</v>
      </c>
      <c r="X21" s="197"/>
      <c r="Y21" s="190"/>
      <c r="Z21" s="195" t="e">
        <f>Y21/X21*10</f>
        <v>#DIV/0!</v>
      </c>
      <c r="AA21" s="196">
        <v>3411</v>
      </c>
      <c r="AB21" s="213"/>
      <c r="AC21" s="213"/>
      <c r="AD21" s="204"/>
      <c r="AE21" s="201">
        <v>3932</v>
      </c>
      <c r="AF21" s="214"/>
      <c r="AG21" s="214"/>
      <c r="AH21" s="204" t="e">
        <f>AG21/AF21*10</f>
        <v>#DIV/0!</v>
      </c>
      <c r="AI21" s="197">
        <v>1078</v>
      </c>
      <c r="AJ21" s="215"/>
      <c r="AK21" s="215"/>
      <c r="AL21" s="195"/>
      <c r="AM21" s="197">
        <v>1136</v>
      </c>
      <c r="AN21" s="213"/>
      <c r="AO21" s="213"/>
      <c r="AP21" s="204"/>
      <c r="AQ21" s="216">
        <v>50</v>
      </c>
      <c r="AR21" s="213"/>
      <c r="AS21" s="213"/>
      <c r="AT21" s="217"/>
      <c r="AU21" s="196">
        <v>500</v>
      </c>
      <c r="AV21" s="207"/>
      <c r="AW21" s="207"/>
      <c r="AX21" s="192"/>
      <c r="AY21" s="218">
        <v>252</v>
      </c>
      <c r="AZ21" s="219"/>
      <c r="BA21" s="219"/>
      <c r="BB21" s="204"/>
      <c r="BC21" s="216"/>
      <c r="BD21" s="213"/>
      <c r="BE21" s="213"/>
      <c r="BF21" s="217"/>
      <c r="BG21" s="193"/>
      <c r="BH21" s="220"/>
      <c r="BI21" s="191"/>
      <c r="BJ21" s="221"/>
      <c r="BK21" s="195"/>
    </row>
    <row r="22" spans="1:63" ht="15">
      <c r="A22" s="182" t="s">
        <v>52</v>
      </c>
      <c r="B22" s="183"/>
      <c r="C22" s="184">
        <f t="shared" si="0"/>
        <v>38939</v>
      </c>
      <c r="D22" s="185">
        <f>I22+N22+S22+X22+AB22+AF22+AJ22+AN22+AR22+AV22+AZ22+BD22+BH22</f>
        <v>150</v>
      </c>
      <c r="E22" s="212">
        <f>D22/C22*100</f>
        <v>0.38521790492822106</v>
      </c>
      <c r="F22" s="187">
        <f>K22+P22+U22+Y22+AC22+AG22+AK22+AO22+AS22+AW22+BA22+BE22</f>
        <v>300</v>
      </c>
      <c r="G22" s="188">
        <f>F22/D22*10</f>
        <v>20</v>
      </c>
      <c r="H22" s="189">
        <v>16567</v>
      </c>
      <c r="I22" s="190">
        <v>150</v>
      </c>
      <c r="J22" s="191">
        <f>I22/H22*100</f>
        <v>0.9054143779803223</v>
      </c>
      <c r="K22" s="190">
        <v>300</v>
      </c>
      <c r="L22" s="192">
        <f>K22/I22*10</f>
        <v>20</v>
      </c>
      <c r="M22" s="193"/>
      <c r="N22" s="194"/>
      <c r="O22" s="222"/>
      <c r="P22" s="194"/>
      <c r="Q22" s="293"/>
      <c r="R22" s="306"/>
      <c r="S22" s="307"/>
      <c r="T22" s="308"/>
      <c r="U22" s="308"/>
      <c r="V22" s="309"/>
      <c r="W22" s="298">
        <v>1860</v>
      </c>
      <c r="X22" s="197"/>
      <c r="Y22" s="190"/>
      <c r="Z22" s="195" t="e">
        <f>Y22/X22*10</f>
        <v>#DIV/0!</v>
      </c>
      <c r="AA22" s="196">
        <v>13121</v>
      </c>
      <c r="AB22" s="213"/>
      <c r="AC22" s="213"/>
      <c r="AD22" s="195" t="e">
        <f>AC22/AB22*10</f>
        <v>#DIV/0!</v>
      </c>
      <c r="AE22" s="201">
        <v>4778</v>
      </c>
      <c r="AF22" s="214"/>
      <c r="AG22" s="214"/>
      <c r="AH22" s="204" t="e">
        <f>AG22/AF22*10</f>
        <v>#DIV/0!</v>
      </c>
      <c r="AI22" s="197">
        <v>695</v>
      </c>
      <c r="AJ22" s="215"/>
      <c r="AK22" s="215"/>
      <c r="AL22" s="195"/>
      <c r="AM22" s="197">
        <v>1825</v>
      </c>
      <c r="AN22" s="213"/>
      <c r="AO22" s="213"/>
      <c r="AP22" s="204"/>
      <c r="AQ22" s="216">
        <v>0</v>
      </c>
      <c r="AR22" s="213"/>
      <c r="AS22" s="213"/>
      <c r="AT22" s="217"/>
      <c r="AU22" s="196">
        <v>30</v>
      </c>
      <c r="AV22" s="207"/>
      <c r="AW22" s="207"/>
      <c r="AX22" s="192"/>
      <c r="AY22" s="218">
        <v>63</v>
      </c>
      <c r="AZ22" s="219"/>
      <c r="BA22" s="219"/>
      <c r="BB22" s="204"/>
      <c r="BC22" s="216"/>
      <c r="BD22" s="213"/>
      <c r="BE22" s="213"/>
      <c r="BF22" s="217"/>
      <c r="BG22" s="193">
        <v>1147</v>
      </c>
      <c r="BH22" s="220"/>
      <c r="BI22" s="191"/>
      <c r="BJ22" s="221"/>
      <c r="BK22" s="195"/>
    </row>
    <row r="23" spans="1:63" ht="15">
      <c r="A23" s="182" t="s">
        <v>11</v>
      </c>
      <c r="B23" s="183"/>
      <c r="C23" s="184">
        <f t="shared" si="0"/>
        <v>23303</v>
      </c>
      <c r="D23" s="185"/>
      <c r="E23" s="212"/>
      <c r="F23" s="187"/>
      <c r="G23" s="188"/>
      <c r="H23" s="189">
        <v>4404</v>
      </c>
      <c r="I23" s="190"/>
      <c r="J23" s="191"/>
      <c r="K23" s="190"/>
      <c r="L23" s="192"/>
      <c r="M23" s="193">
        <v>930</v>
      </c>
      <c r="N23" s="194"/>
      <c r="O23" s="191"/>
      <c r="P23" s="194"/>
      <c r="Q23" s="293"/>
      <c r="R23" s="306"/>
      <c r="S23" s="307"/>
      <c r="T23" s="308"/>
      <c r="U23" s="308"/>
      <c r="V23" s="309"/>
      <c r="W23" s="298"/>
      <c r="X23" s="197"/>
      <c r="Y23" s="190"/>
      <c r="Z23" s="195" t="e">
        <f>Y23/X23*10</f>
        <v>#DIV/0!</v>
      </c>
      <c r="AA23" s="196">
        <v>15218</v>
      </c>
      <c r="AB23" s="213"/>
      <c r="AC23" s="213"/>
      <c r="AD23" s="195"/>
      <c r="AE23" s="201">
        <v>1297</v>
      </c>
      <c r="AF23" s="214"/>
      <c r="AG23" s="214"/>
      <c r="AH23" s="204"/>
      <c r="AI23" s="197">
        <v>1454</v>
      </c>
      <c r="AJ23" s="215"/>
      <c r="AK23" s="215"/>
      <c r="AL23" s="195"/>
      <c r="AM23" s="197">
        <v>0</v>
      </c>
      <c r="AN23" s="213"/>
      <c r="AO23" s="213"/>
      <c r="AP23" s="204"/>
      <c r="AQ23" s="216"/>
      <c r="AR23" s="213"/>
      <c r="AS23" s="213"/>
      <c r="AT23" s="217"/>
      <c r="AU23" s="196"/>
      <c r="AV23" s="207"/>
      <c r="AW23" s="207"/>
      <c r="AX23" s="192"/>
      <c r="AY23" s="218"/>
      <c r="AZ23" s="219"/>
      <c r="BA23" s="219"/>
      <c r="BB23" s="204"/>
      <c r="BC23" s="216"/>
      <c r="BD23" s="213"/>
      <c r="BE23" s="213"/>
      <c r="BF23" s="217"/>
      <c r="BG23" s="193"/>
      <c r="BH23" s="220"/>
      <c r="BI23" s="191"/>
      <c r="BJ23" s="221"/>
      <c r="BK23" s="195"/>
    </row>
    <row r="24" spans="1:63" ht="15">
      <c r="A24" s="182" t="s">
        <v>12</v>
      </c>
      <c r="B24" s="183"/>
      <c r="C24" s="184">
        <f t="shared" si="0"/>
        <v>41139</v>
      </c>
      <c r="D24" s="185"/>
      <c r="E24" s="212"/>
      <c r="F24" s="187"/>
      <c r="G24" s="188"/>
      <c r="H24" s="189">
        <v>15910</v>
      </c>
      <c r="I24" s="190"/>
      <c r="J24" s="191"/>
      <c r="K24" s="190"/>
      <c r="L24" s="192"/>
      <c r="M24" s="193">
        <v>937</v>
      </c>
      <c r="N24" s="194"/>
      <c r="O24" s="191"/>
      <c r="P24" s="194"/>
      <c r="Q24" s="293"/>
      <c r="R24" s="306"/>
      <c r="S24" s="307"/>
      <c r="T24" s="308"/>
      <c r="U24" s="308"/>
      <c r="V24" s="309"/>
      <c r="W24" s="299">
        <v>2059</v>
      </c>
      <c r="X24" s="229"/>
      <c r="Y24" s="190"/>
      <c r="Z24" s="195" t="e">
        <f>Y24/X24*10</f>
        <v>#DIV/0!</v>
      </c>
      <c r="AA24" s="196">
        <v>11382</v>
      </c>
      <c r="AB24" s="224"/>
      <c r="AC24" s="224"/>
      <c r="AD24" s="195"/>
      <c r="AE24" s="201">
        <v>8928</v>
      </c>
      <c r="AF24" s="225"/>
      <c r="AG24" s="225"/>
      <c r="AH24" s="195" t="e">
        <f>AG24/AF24*10</f>
        <v>#DIV/0!</v>
      </c>
      <c r="AI24" s="197">
        <v>1549</v>
      </c>
      <c r="AJ24" s="226"/>
      <c r="AK24" s="226"/>
      <c r="AL24" s="195" t="e">
        <f>AK24/AJ24*10</f>
        <v>#DIV/0!</v>
      </c>
      <c r="AM24" s="197">
        <v>0</v>
      </c>
      <c r="AN24" s="224"/>
      <c r="AO24" s="224"/>
      <c r="AP24" s="195"/>
      <c r="AQ24" s="216">
        <v>70</v>
      </c>
      <c r="AR24" s="224"/>
      <c r="AS24" s="224"/>
      <c r="AT24" s="227"/>
      <c r="AU24" s="196">
        <v>103</v>
      </c>
      <c r="AV24" s="207"/>
      <c r="AW24" s="207"/>
      <c r="AX24" s="195"/>
      <c r="AY24" s="218">
        <v>201</v>
      </c>
      <c r="AZ24" s="228"/>
      <c r="BA24" s="228"/>
      <c r="BB24" s="195" t="e">
        <f>BA24/AZ24*10</f>
        <v>#DIV/0!</v>
      </c>
      <c r="BC24" s="216"/>
      <c r="BD24" s="224"/>
      <c r="BE24" s="224"/>
      <c r="BF24" s="227"/>
      <c r="BG24" s="193"/>
      <c r="BH24" s="220"/>
      <c r="BI24" s="191"/>
      <c r="BJ24" s="221"/>
      <c r="BK24" s="195"/>
    </row>
    <row r="25" spans="1:63" ht="15">
      <c r="A25" s="182" t="s">
        <v>53</v>
      </c>
      <c r="B25" s="183"/>
      <c r="C25" s="184">
        <f t="shared" si="0"/>
        <v>58520</v>
      </c>
      <c r="D25" s="185"/>
      <c r="E25" s="212"/>
      <c r="F25" s="187"/>
      <c r="G25" s="188"/>
      <c r="H25" s="189">
        <v>17084</v>
      </c>
      <c r="I25" s="190"/>
      <c r="J25" s="191"/>
      <c r="K25" s="190"/>
      <c r="L25" s="192"/>
      <c r="M25" s="193">
        <v>348</v>
      </c>
      <c r="N25" s="194"/>
      <c r="O25" s="191"/>
      <c r="P25" s="194"/>
      <c r="Q25" s="293"/>
      <c r="R25" s="306"/>
      <c r="S25" s="307"/>
      <c r="T25" s="308"/>
      <c r="U25" s="308"/>
      <c r="V25" s="309"/>
      <c r="W25" s="298">
        <v>678</v>
      </c>
      <c r="X25" s="197"/>
      <c r="Y25" s="190"/>
      <c r="Z25" s="195" t="e">
        <f>Y25/X25*10</f>
        <v>#DIV/0!</v>
      </c>
      <c r="AA25" s="196">
        <v>27810</v>
      </c>
      <c r="AB25" s="213"/>
      <c r="AC25" s="213"/>
      <c r="AD25" s="195" t="e">
        <f>AC25/AB25*10</f>
        <v>#DIV/0!</v>
      </c>
      <c r="AE25" s="201">
        <v>10498</v>
      </c>
      <c r="AF25" s="214"/>
      <c r="AG25" s="214"/>
      <c r="AH25" s="195" t="e">
        <f>AG25/AF25*10</f>
        <v>#DIV/0!</v>
      </c>
      <c r="AI25" s="197">
        <v>1158</v>
      </c>
      <c r="AJ25" s="215"/>
      <c r="AK25" s="215"/>
      <c r="AL25" s="195" t="e">
        <f>AK25/AJ25*10</f>
        <v>#DIV/0!</v>
      </c>
      <c r="AM25" s="197">
        <v>240</v>
      </c>
      <c r="AN25" s="213"/>
      <c r="AO25" s="213"/>
      <c r="AP25" s="204"/>
      <c r="AQ25" s="216"/>
      <c r="AR25" s="213"/>
      <c r="AS25" s="213"/>
      <c r="AT25" s="217"/>
      <c r="AU25" s="196">
        <v>520</v>
      </c>
      <c r="AV25" s="207"/>
      <c r="AW25" s="207"/>
      <c r="AX25" s="192"/>
      <c r="AY25" s="218"/>
      <c r="AZ25" s="219"/>
      <c r="BA25" s="219"/>
      <c r="BB25" s="204"/>
      <c r="BC25" s="216">
        <v>184</v>
      </c>
      <c r="BD25" s="213"/>
      <c r="BE25" s="213"/>
      <c r="BF25" s="217"/>
      <c r="BG25" s="193"/>
      <c r="BH25" s="220"/>
      <c r="BI25" s="191"/>
      <c r="BJ25" s="221"/>
      <c r="BK25" s="195"/>
    </row>
    <row r="26" spans="1:63" ht="15">
      <c r="A26" s="182" t="s">
        <v>13</v>
      </c>
      <c r="B26" s="183">
        <v>20</v>
      </c>
      <c r="C26" s="184">
        <f t="shared" si="0"/>
        <v>45841</v>
      </c>
      <c r="D26" s="185">
        <f>I26+N26+S26+X26+AB26+AF26+AJ26+AN26+AR26+AV26+AZ26+BD26+BH26</f>
        <v>110</v>
      </c>
      <c r="E26" s="212">
        <f>D26/C26*100</f>
        <v>0.23995986125957114</v>
      </c>
      <c r="F26" s="187">
        <f>K26+P26+U26+Y26+AC26+AG26+AK26+AO26+AS26+AW26+BA26+BE26</f>
        <v>431</v>
      </c>
      <c r="G26" s="188">
        <f>F26/D26*10</f>
        <v>39.18181818181818</v>
      </c>
      <c r="H26" s="189">
        <v>20570</v>
      </c>
      <c r="I26" s="190">
        <v>110</v>
      </c>
      <c r="J26" s="191">
        <f>I26/H26*100</f>
        <v>0.53475935828877</v>
      </c>
      <c r="K26" s="190">
        <v>431</v>
      </c>
      <c r="L26" s="192">
        <f>K26/I26*10</f>
        <v>39.18181818181818</v>
      </c>
      <c r="M26" s="193">
        <v>2791</v>
      </c>
      <c r="N26" s="194"/>
      <c r="O26" s="222"/>
      <c r="P26" s="194"/>
      <c r="Q26" s="293"/>
      <c r="R26" s="306"/>
      <c r="S26" s="307"/>
      <c r="T26" s="308"/>
      <c r="U26" s="308"/>
      <c r="V26" s="309"/>
      <c r="W26" s="298">
        <v>3</v>
      </c>
      <c r="X26" s="197"/>
      <c r="Y26" s="190"/>
      <c r="Z26" s="195"/>
      <c r="AA26" s="196">
        <v>2705</v>
      </c>
      <c r="AB26" s="213"/>
      <c r="AC26" s="213"/>
      <c r="AD26" s="195" t="e">
        <f>AC26/AB26*10</f>
        <v>#DIV/0!</v>
      </c>
      <c r="AE26" s="201">
        <v>12298</v>
      </c>
      <c r="AF26" s="214"/>
      <c r="AG26" s="214"/>
      <c r="AH26" s="195" t="e">
        <f>AG26/AF26*10</f>
        <v>#DIV/0!</v>
      </c>
      <c r="AI26" s="197">
        <v>1487</v>
      </c>
      <c r="AJ26" s="215"/>
      <c r="AK26" s="215"/>
      <c r="AL26" s="195" t="e">
        <f>AK26/AJ26*10</f>
        <v>#DIV/0!</v>
      </c>
      <c r="AM26" s="197">
        <v>4026</v>
      </c>
      <c r="AN26" s="213"/>
      <c r="AO26" s="213"/>
      <c r="AP26" s="204"/>
      <c r="AQ26" s="216">
        <v>1</v>
      </c>
      <c r="AR26" s="213"/>
      <c r="AS26" s="213"/>
      <c r="AT26" s="217"/>
      <c r="AU26" s="196">
        <v>1218</v>
      </c>
      <c r="AV26" s="207"/>
      <c r="AW26" s="207"/>
      <c r="AX26" s="192"/>
      <c r="AY26" s="218">
        <v>330</v>
      </c>
      <c r="AZ26" s="219"/>
      <c r="BA26" s="219"/>
      <c r="BB26" s="204"/>
      <c r="BC26" s="216">
        <v>412</v>
      </c>
      <c r="BD26" s="213"/>
      <c r="BE26" s="213"/>
      <c r="BF26" s="217"/>
      <c r="BG26" s="193">
        <v>606</v>
      </c>
      <c r="BH26" s="220"/>
      <c r="BI26" s="191"/>
      <c r="BJ26" s="221"/>
      <c r="BK26" s="195"/>
    </row>
    <row r="27" spans="1:63" ht="15.75" thickBot="1">
      <c r="A27" s="230"/>
      <c r="B27" s="231"/>
      <c r="C27" s="232"/>
      <c r="D27" s="233"/>
      <c r="E27" s="233"/>
      <c r="F27" s="233"/>
      <c r="G27" s="234"/>
      <c r="H27" s="235"/>
      <c r="I27" s="236"/>
      <c r="J27" s="237"/>
      <c r="K27" s="236"/>
      <c r="L27" s="238"/>
      <c r="M27" s="239"/>
      <c r="N27" s="236"/>
      <c r="O27" s="240"/>
      <c r="P27" s="236"/>
      <c r="Q27" s="294"/>
      <c r="R27" s="317"/>
      <c r="S27" s="318"/>
      <c r="T27" s="319"/>
      <c r="U27" s="319"/>
      <c r="V27" s="320"/>
      <c r="W27" s="300"/>
      <c r="X27" s="242"/>
      <c r="Y27" s="236"/>
      <c r="Z27" s="243"/>
      <c r="AA27" s="239"/>
      <c r="AB27" s="244"/>
      <c r="AC27" s="244"/>
      <c r="AD27" s="241"/>
      <c r="AE27" s="235"/>
      <c r="AF27" s="236"/>
      <c r="AG27" s="236"/>
      <c r="AH27" s="241"/>
      <c r="AI27" s="235"/>
      <c r="AJ27" s="244"/>
      <c r="AK27" s="244"/>
      <c r="AL27" s="241"/>
      <c r="AM27" s="235"/>
      <c r="AN27" s="244"/>
      <c r="AO27" s="244"/>
      <c r="AP27" s="241"/>
      <c r="AQ27" s="235"/>
      <c r="AR27" s="244"/>
      <c r="AS27" s="244"/>
      <c r="AT27" s="238"/>
      <c r="AU27" s="239"/>
      <c r="AV27" s="244"/>
      <c r="AW27" s="244"/>
      <c r="AX27" s="245"/>
      <c r="AY27" s="239"/>
      <c r="AZ27" s="244"/>
      <c r="BA27" s="244"/>
      <c r="BB27" s="241"/>
      <c r="BC27" s="235"/>
      <c r="BD27" s="244"/>
      <c r="BE27" s="244"/>
      <c r="BF27" s="238"/>
      <c r="BG27" s="246"/>
      <c r="BH27" s="247"/>
      <c r="BI27" s="237"/>
      <c r="BJ27" s="247"/>
      <c r="BK27" s="248"/>
    </row>
    <row r="28" spans="1:63" ht="15" thickBot="1">
      <c r="A28" s="249" t="s">
        <v>65</v>
      </c>
      <c r="B28" s="250">
        <f>SUM(B6:B26)</f>
        <v>85</v>
      </c>
      <c r="C28" s="251">
        <f>SUM(C6:C26)</f>
        <v>552693</v>
      </c>
      <c r="D28" s="252">
        <f>SUM(D6:D26)</f>
        <v>265</v>
      </c>
      <c r="E28" s="333">
        <f>D28/C28*100</f>
        <v>0.04794705198003232</v>
      </c>
      <c r="F28" s="252">
        <f>SUM(F6:F26)</f>
        <v>746</v>
      </c>
      <c r="G28" s="254">
        <f>F28/D28*10</f>
        <v>28.150943396226413</v>
      </c>
      <c r="H28" s="251">
        <f>SUM(H6:H26)</f>
        <v>228662</v>
      </c>
      <c r="I28" s="252">
        <f>SUM(I6:I26)</f>
        <v>265</v>
      </c>
      <c r="J28" s="255">
        <f>I28/H28*100</f>
        <v>0.11589157796223247</v>
      </c>
      <c r="K28" s="252">
        <f>SUM(K6:K26)</f>
        <v>746</v>
      </c>
      <c r="L28" s="256">
        <f>K28/I28*10</f>
        <v>28.150943396226413</v>
      </c>
      <c r="M28" s="251">
        <f>SUM(M6:M26)</f>
        <v>26377</v>
      </c>
      <c r="N28" s="252">
        <f>SUM(N6:N26)</f>
        <v>0</v>
      </c>
      <c r="O28" s="255">
        <f>N28/M28*100</f>
        <v>0</v>
      </c>
      <c r="P28" s="252">
        <f>SUM(P6:P26)</f>
        <v>0</v>
      </c>
      <c r="Q28" s="295"/>
      <c r="R28" s="325">
        <f>SUM(R6:R26)</f>
        <v>1053</v>
      </c>
      <c r="S28" s="326"/>
      <c r="T28" s="327"/>
      <c r="U28" s="327"/>
      <c r="V28" s="328"/>
      <c r="W28" s="301">
        <f>SUM(W6:W26)</f>
        <v>8857</v>
      </c>
      <c r="X28" s="257">
        <f>SUM(X6:X26)</f>
        <v>0</v>
      </c>
      <c r="Y28" s="252">
        <f>SUM(Y6:Y26)</f>
        <v>0</v>
      </c>
      <c r="Z28" s="258" t="e">
        <f>Y28/X28*10</f>
        <v>#DIV/0!</v>
      </c>
      <c r="AA28" s="251">
        <f>SUM(AA6:AA26)</f>
        <v>139762</v>
      </c>
      <c r="AB28" s="257">
        <f>SUM(AB6:AB26)</f>
        <v>0</v>
      </c>
      <c r="AC28" s="252">
        <f>SUM(AC6:AC26)</f>
        <v>0</v>
      </c>
      <c r="AD28" s="258" t="e">
        <f>AC28/AB28*10</f>
        <v>#DIV/0!</v>
      </c>
      <c r="AE28" s="251">
        <f>SUM(AE6:AE26)</f>
        <v>95145</v>
      </c>
      <c r="AF28" s="252">
        <f>SUM(AF6:AF26)</f>
        <v>0</v>
      </c>
      <c r="AG28" s="252">
        <f>SUM(AG6:AG26)</f>
        <v>0</v>
      </c>
      <c r="AH28" s="254" t="e">
        <f>AG28/AF28*10</f>
        <v>#DIV/0!</v>
      </c>
      <c r="AI28" s="257">
        <f>SUM(AI6:AI26)</f>
        <v>32817</v>
      </c>
      <c r="AJ28" s="259">
        <f>SUM(AJ6:AJ26)</f>
        <v>0</v>
      </c>
      <c r="AK28" s="259">
        <f>SUM(AK6:AK26)</f>
        <v>0</v>
      </c>
      <c r="AL28" s="254" t="e">
        <f>AK28/AJ28*10</f>
        <v>#DIV/0!</v>
      </c>
      <c r="AM28" s="257">
        <f>SUM(AM6:AM26)</f>
        <v>10538</v>
      </c>
      <c r="AN28" s="253"/>
      <c r="AO28" s="253"/>
      <c r="AP28" s="254"/>
      <c r="AQ28" s="257">
        <f>SUM(AQ6:AQ26)</f>
        <v>1167</v>
      </c>
      <c r="AR28" s="253"/>
      <c r="AS28" s="253"/>
      <c r="AT28" s="256"/>
      <c r="AU28" s="251">
        <f>SUM(AU6:AU26)</f>
        <v>5354</v>
      </c>
      <c r="AV28" s="253"/>
      <c r="AW28" s="253"/>
      <c r="AX28" s="260"/>
      <c r="AY28" s="251">
        <f>SUM(AY6:AY26)</f>
        <v>1091</v>
      </c>
      <c r="AZ28" s="259">
        <f>SUM(AZ6:AZ26)</f>
        <v>0</v>
      </c>
      <c r="BA28" s="259">
        <f>SUM(BA6:BA26)</f>
        <v>0</v>
      </c>
      <c r="BB28" s="254" t="e">
        <f>BA28/AZ28*10</f>
        <v>#DIV/0!</v>
      </c>
      <c r="BC28" s="257">
        <f>SUM(BC6:BC26)</f>
        <v>1870</v>
      </c>
      <c r="BD28" s="253"/>
      <c r="BE28" s="253"/>
      <c r="BF28" s="256"/>
      <c r="BG28" s="251">
        <f>SUM(BG6:BG26)</f>
        <v>7277</v>
      </c>
      <c r="BH28" s="252">
        <f>SUM(BH6:BH26)</f>
        <v>310</v>
      </c>
      <c r="BI28" s="255">
        <f>BH28/BG28*100</f>
        <v>4.259997251614676</v>
      </c>
      <c r="BJ28" s="252">
        <f>SUM(BJ6:BJ26)</f>
        <v>137</v>
      </c>
      <c r="BK28" s="261">
        <f>BJ28/BH28*10</f>
        <v>4.419354838709678</v>
      </c>
    </row>
    <row r="29" spans="1:63" ht="15.75" thickBot="1">
      <c r="A29" s="262" t="s">
        <v>24</v>
      </c>
      <c r="B29" s="263"/>
      <c r="C29" s="329">
        <v>547674</v>
      </c>
      <c r="D29" s="265">
        <f>I29+BH29</f>
        <v>8504</v>
      </c>
      <c r="E29" s="253">
        <f>D29/C29*100</f>
        <v>1.552748532886352</v>
      </c>
      <c r="F29" s="265">
        <f>K29+BJ29</f>
        <v>9268</v>
      </c>
      <c r="G29" s="254">
        <f>F29/D29*10</f>
        <v>10.898400752587019</v>
      </c>
      <c r="H29" s="264">
        <v>251308</v>
      </c>
      <c r="I29" s="266">
        <v>3619</v>
      </c>
      <c r="J29" s="267">
        <v>1.4</v>
      </c>
      <c r="K29" s="266">
        <v>5181</v>
      </c>
      <c r="L29" s="268">
        <v>14.3161094224924</v>
      </c>
      <c r="M29" s="264">
        <v>34966</v>
      </c>
      <c r="N29" s="266">
        <v>10</v>
      </c>
      <c r="O29" s="255">
        <f>N29/M29*100</f>
        <v>0.028599210661785734</v>
      </c>
      <c r="P29" s="266">
        <v>17</v>
      </c>
      <c r="Q29" s="261">
        <f>P29/N29*10</f>
        <v>17</v>
      </c>
      <c r="R29" s="321"/>
      <c r="S29" s="322"/>
      <c r="T29" s="323"/>
      <c r="U29" s="323"/>
      <c r="V29" s="324"/>
      <c r="W29" s="302"/>
      <c r="X29" s="271"/>
      <c r="Y29" s="272"/>
      <c r="Z29" s="269"/>
      <c r="AA29" s="270"/>
      <c r="AB29" s="272"/>
      <c r="AC29" s="272"/>
      <c r="AD29" s="273"/>
      <c r="AE29" s="271"/>
      <c r="AF29" s="272"/>
      <c r="AG29" s="272"/>
      <c r="AH29" s="273"/>
      <c r="AI29" s="271"/>
      <c r="AJ29" s="272"/>
      <c r="AK29" s="272"/>
      <c r="AL29" s="274"/>
      <c r="AM29" s="270"/>
      <c r="AN29" s="272"/>
      <c r="AO29" s="272"/>
      <c r="AP29" s="273"/>
      <c r="AQ29" s="271"/>
      <c r="AR29" s="272"/>
      <c r="AS29" s="272"/>
      <c r="AT29" s="274"/>
      <c r="AU29" s="270"/>
      <c r="AV29" s="272"/>
      <c r="AW29" s="272"/>
      <c r="AX29" s="273"/>
      <c r="AY29" s="270"/>
      <c r="AZ29" s="272"/>
      <c r="BA29" s="272"/>
      <c r="BB29" s="273"/>
      <c r="BC29" s="271"/>
      <c r="BD29" s="275"/>
      <c r="BE29" s="275"/>
      <c r="BF29" s="268"/>
      <c r="BG29" s="276">
        <v>15640</v>
      </c>
      <c r="BH29" s="265">
        <v>4885</v>
      </c>
      <c r="BI29" s="267">
        <v>31.2</v>
      </c>
      <c r="BJ29" s="277">
        <v>4087</v>
      </c>
      <c r="BK29" s="278">
        <v>8.4</v>
      </c>
    </row>
  </sheetData>
  <mergeCells count="20">
    <mergeCell ref="AY3:BB3"/>
    <mergeCell ref="BC3:BF3"/>
    <mergeCell ref="BG3:BK3"/>
    <mergeCell ref="R3:V3"/>
    <mergeCell ref="AI3:AL3"/>
    <mergeCell ref="AM3:AP3"/>
    <mergeCell ref="AQ3:AT3"/>
    <mergeCell ref="AU3:AX3"/>
    <mergeCell ref="M3:Q3"/>
    <mergeCell ref="W3:Z3"/>
    <mergeCell ref="AA3:AD3"/>
    <mergeCell ref="AE3:AH3"/>
    <mergeCell ref="A3:A5"/>
    <mergeCell ref="B3:B5"/>
    <mergeCell ref="C3:G3"/>
    <mergeCell ref="H3:L3"/>
    <mergeCell ref="B1:O1"/>
    <mergeCell ref="P1:Q1"/>
    <mergeCell ref="Y1:Z1"/>
    <mergeCell ref="BG1:BK1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B28" sqref="B28:K28"/>
    </sheetView>
  </sheetViews>
  <sheetFormatPr defaultColWidth="9.00390625" defaultRowHeight="12.75"/>
  <cols>
    <col min="1" max="1" width="22.625" style="0" customWidth="1"/>
    <col min="2" max="2" width="9.25390625" style="0" bestFit="1" customWidth="1"/>
    <col min="3" max="3" width="9.00390625" style="0" customWidth="1"/>
    <col min="4" max="4" width="8.875" style="0" customWidth="1"/>
    <col min="6" max="6" width="7.125" style="0" customWidth="1"/>
    <col min="7" max="8" width="9.25390625" style="0" bestFit="1" customWidth="1"/>
    <col min="9" max="9" width="8.625" style="0" customWidth="1"/>
    <col min="10" max="10" width="8.00390625" style="0" customWidth="1"/>
    <col min="11" max="11" width="7.00390625" style="0" customWidth="1"/>
    <col min="12" max="12" width="9.25390625" style="0" bestFit="1" customWidth="1"/>
    <col min="13" max="13" width="8.75390625" style="0" customWidth="1"/>
    <col min="14" max="14" width="9.00390625" style="0" customWidth="1"/>
    <col min="15" max="15" width="7.875" style="0" customWidth="1"/>
    <col min="16" max="16" width="6.125" style="0" customWidth="1"/>
    <col min="17" max="17" width="9.25390625" style="0" bestFit="1" customWidth="1"/>
    <col min="18" max="19" width="8.875" style="0" customWidth="1"/>
    <col min="20" max="20" width="7.375" style="0" customWidth="1"/>
    <col min="21" max="21" width="6.00390625" style="0" customWidth="1"/>
    <col min="23" max="23" width="8.75390625" style="0" customWidth="1"/>
    <col min="24" max="24" width="9.00390625" style="0" customWidth="1"/>
    <col min="25" max="25" width="7.75390625" style="0" customWidth="1"/>
    <col min="26" max="26" width="6.125" style="0" customWidth="1"/>
  </cols>
  <sheetData>
    <row r="2" spans="1:26" ht="33" customHeight="1">
      <c r="A2" s="146"/>
      <c r="B2" s="357" t="s">
        <v>54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5">
        <v>42563</v>
      </c>
      <c r="P2" s="356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6.5" thickBot="1">
      <c r="A3" s="58"/>
      <c r="B3" s="58"/>
      <c r="C3" s="58"/>
      <c r="D3" s="58"/>
      <c r="E3" s="58"/>
      <c r="F3" s="58"/>
      <c r="G3" s="58"/>
      <c r="H3" s="58"/>
      <c r="I3" s="59"/>
      <c r="J3" s="60"/>
      <c r="K3" s="60"/>
      <c r="L3" s="58"/>
      <c r="M3" s="58"/>
      <c r="N3" s="58"/>
      <c r="O3" s="149"/>
      <c r="P3" s="58" t="s">
        <v>55</v>
      </c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>
      <c r="A4" s="364" t="s">
        <v>47</v>
      </c>
      <c r="B4" s="366" t="s">
        <v>56</v>
      </c>
      <c r="C4" s="367"/>
      <c r="D4" s="368"/>
      <c r="E4" s="369"/>
      <c r="F4" s="370"/>
      <c r="G4" s="363" t="s">
        <v>57</v>
      </c>
      <c r="H4" s="359"/>
      <c r="I4" s="360"/>
      <c r="J4" s="361"/>
      <c r="K4" s="362"/>
      <c r="L4" s="359" t="s">
        <v>58</v>
      </c>
      <c r="M4" s="359"/>
      <c r="N4" s="360"/>
      <c r="O4" s="361"/>
      <c r="P4" s="362"/>
      <c r="Q4" s="359" t="s">
        <v>59</v>
      </c>
      <c r="R4" s="359"/>
      <c r="S4" s="360"/>
      <c r="T4" s="361"/>
      <c r="U4" s="361"/>
      <c r="V4" s="363" t="s">
        <v>60</v>
      </c>
      <c r="W4" s="359"/>
      <c r="X4" s="360"/>
      <c r="Y4" s="361"/>
      <c r="Z4" s="362"/>
    </row>
    <row r="5" spans="1:26" ht="32.25" thickBot="1">
      <c r="A5" s="365"/>
      <c r="B5" s="61" t="s">
        <v>61</v>
      </c>
      <c r="C5" s="62" t="s">
        <v>62</v>
      </c>
      <c r="D5" s="62" t="s">
        <v>63</v>
      </c>
      <c r="E5" s="106" t="s">
        <v>64</v>
      </c>
      <c r="F5" s="107" t="s">
        <v>21</v>
      </c>
      <c r="G5" s="61" t="s">
        <v>61</v>
      </c>
      <c r="H5" s="63" t="s">
        <v>62</v>
      </c>
      <c r="I5" s="62" t="s">
        <v>63</v>
      </c>
      <c r="J5" s="63" t="s">
        <v>64</v>
      </c>
      <c r="K5" s="64" t="s">
        <v>21</v>
      </c>
      <c r="L5" s="61" t="s">
        <v>61</v>
      </c>
      <c r="M5" s="63" t="s">
        <v>62</v>
      </c>
      <c r="N5" s="62" t="s">
        <v>63</v>
      </c>
      <c r="O5" s="63" t="s">
        <v>64</v>
      </c>
      <c r="P5" s="65" t="s">
        <v>21</v>
      </c>
      <c r="Q5" s="61" t="s">
        <v>61</v>
      </c>
      <c r="R5" s="63" t="s">
        <v>62</v>
      </c>
      <c r="S5" s="62" t="s">
        <v>63</v>
      </c>
      <c r="T5" s="66" t="s">
        <v>64</v>
      </c>
      <c r="U5" s="67" t="s">
        <v>21</v>
      </c>
      <c r="V5" s="61" t="s">
        <v>61</v>
      </c>
      <c r="W5" s="63" t="s">
        <v>62</v>
      </c>
      <c r="X5" s="62" t="s">
        <v>63</v>
      </c>
      <c r="Y5" s="68" t="s">
        <v>64</v>
      </c>
      <c r="Z5" s="64" t="s">
        <v>21</v>
      </c>
    </row>
    <row r="6" spans="1:26" ht="15.75">
      <c r="A6" s="69" t="s">
        <v>0</v>
      </c>
      <c r="B6" s="70">
        <v>137</v>
      </c>
      <c r="C6" s="71"/>
      <c r="D6" s="72">
        <v>105</v>
      </c>
      <c r="E6" s="147">
        <f aca="true" t="shared" si="0" ref="E6:E26">C6+D6</f>
        <v>105</v>
      </c>
      <c r="F6" s="148">
        <f aca="true" t="shared" si="1" ref="F6:F26">(E6*100)/B6</f>
        <v>76.64233576642336</v>
      </c>
      <c r="G6" s="105"/>
      <c r="H6" s="71"/>
      <c r="I6" s="76"/>
      <c r="J6" s="73"/>
      <c r="K6" s="74"/>
      <c r="L6" s="75"/>
      <c r="M6" s="77"/>
      <c r="N6" s="76"/>
      <c r="O6" s="73"/>
      <c r="P6" s="78"/>
      <c r="Q6" s="79"/>
      <c r="R6" s="77"/>
      <c r="S6" s="76"/>
      <c r="T6" s="73"/>
      <c r="U6" s="78"/>
      <c r="V6" s="80"/>
      <c r="W6" s="77"/>
      <c r="X6" s="76"/>
      <c r="Y6" s="73"/>
      <c r="Z6" s="78"/>
    </row>
    <row r="7" spans="1:26" ht="15.75">
      <c r="A7" s="81" t="s">
        <v>48</v>
      </c>
      <c r="B7" s="70">
        <v>3000</v>
      </c>
      <c r="C7" s="77"/>
      <c r="D7" s="82">
        <v>3158</v>
      </c>
      <c r="E7" s="73">
        <f t="shared" si="0"/>
        <v>3158</v>
      </c>
      <c r="F7" s="74">
        <f t="shared" si="1"/>
        <v>105.26666666666667</v>
      </c>
      <c r="G7" s="75">
        <v>3500</v>
      </c>
      <c r="H7" s="77"/>
      <c r="I7" s="82">
        <v>1580</v>
      </c>
      <c r="J7" s="73">
        <f>H7+I7</f>
        <v>1580</v>
      </c>
      <c r="K7" s="74">
        <f aca="true" t="shared" si="2" ref="K7:K23">(J7*100)/G7</f>
        <v>45.142857142857146</v>
      </c>
      <c r="L7" s="75">
        <v>2000</v>
      </c>
      <c r="M7" s="77">
        <v>0</v>
      </c>
      <c r="N7" s="82"/>
      <c r="O7" s="73">
        <f aca="true" t="shared" si="3" ref="O7:O26">SUM(M7:N7)</f>
        <v>0</v>
      </c>
      <c r="P7" s="78">
        <f aca="true" t="shared" si="4" ref="P7:P26">(O7*100)/L7</f>
        <v>0</v>
      </c>
      <c r="Q7" s="79">
        <v>5000</v>
      </c>
      <c r="R7" s="77"/>
      <c r="S7" s="82"/>
      <c r="T7" s="73">
        <f aca="true" t="shared" si="5" ref="T7:T24">SUM(R7:S7)</f>
        <v>0</v>
      </c>
      <c r="U7" s="78">
        <f aca="true" t="shared" si="6" ref="U7:U27">(T7*100)/Q7</f>
        <v>0</v>
      </c>
      <c r="V7" s="80">
        <v>11000</v>
      </c>
      <c r="W7" s="77"/>
      <c r="X7" s="82"/>
      <c r="Y7" s="73">
        <f aca="true" t="shared" si="7" ref="Y7:Y25">SUM(W7:X7)</f>
        <v>0</v>
      </c>
      <c r="Z7" s="78">
        <f aca="true" t="shared" si="8" ref="Z7:Z27">(Y7*100)/V7</f>
        <v>0</v>
      </c>
    </row>
    <row r="8" spans="1:26" ht="15.75">
      <c r="A8" s="103" t="s">
        <v>49</v>
      </c>
      <c r="B8" s="70">
        <v>3100</v>
      </c>
      <c r="C8" s="77">
        <v>112</v>
      </c>
      <c r="D8" s="82">
        <v>3508</v>
      </c>
      <c r="E8" s="73">
        <f t="shared" si="0"/>
        <v>3620</v>
      </c>
      <c r="F8" s="74">
        <f t="shared" si="1"/>
        <v>116.7741935483871</v>
      </c>
      <c r="G8" s="75">
        <v>11000</v>
      </c>
      <c r="H8" s="77">
        <v>7741</v>
      </c>
      <c r="I8" s="82">
        <v>14706</v>
      </c>
      <c r="J8" s="73">
        <f>H8+I8</f>
        <v>22447</v>
      </c>
      <c r="K8" s="74">
        <f t="shared" si="2"/>
        <v>204.06363636363636</v>
      </c>
      <c r="L8" s="75">
        <v>6000</v>
      </c>
      <c r="M8" s="77">
        <v>1050</v>
      </c>
      <c r="N8" s="82"/>
      <c r="O8" s="73">
        <f t="shared" si="3"/>
        <v>1050</v>
      </c>
      <c r="P8" s="78">
        <f t="shared" si="4"/>
        <v>17.5</v>
      </c>
      <c r="Q8" s="79">
        <v>8900</v>
      </c>
      <c r="R8" s="77">
        <v>4340</v>
      </c>
      <c r="S8" s="82"/>
      <c r="T8" s="73">
        <f t="shared" si="5"/>
        <v>4340</v>
      </c>
      <c r="U8" s="78">
        <f t="shared" si="6"/>
        <v>48.764044943820224</v>
      </c>
      <c r="V8" s="80">
        <v>2700</v>
      </c>
      <c r="W8" s="77">
        <v>339</v>
      </c>
      <c r="X8" s="82"/>
      <c r="Y8" s="73">
        <f t="shared" si="7"/>
        <v>339</v>
      </c>
      <c r="Z8" s="78">
        <f t="shared" si="8"/>
        <v>12.555555555555555</v>
      </c>
    </row>
    <row r="9" spans="1:26" ht="15.75">
      <c r="A9" s="81" t="s">
        <v>1</v>
      </c>
      <c r="B9" s="70">
        <v>700</v>
      </c>
      <c r="C9" s="77"/>
      <c r="D9" s="82">
        <v>1648</v>
      </c>
      <c r="E9" s="73">
        <f t="shared" si="0"/>
        <v>1648</v>
      </c>
      <c r="F9" s="74">
        <f t="shared" si="1"/>
        <v>235.42857142857142</v>
      </c>
      <c r="G9" s="75">
        <v>650</v>
      </c>
      <c r="H9" s="77"/>
      <c r="I9" s="82">
        <v>200</v>
      </c>
      <c r="J9" s="73">
        <f>H9+I9</f>
        <v>200</v>
      </c>
      <c r="K9" s="74">
        <f t="shared" si="2"/>
        <v>30.76923076923077</v>
      </c>
      <c r="L9" s="75">
        <v>150</v>
      </c>
      <c r="M9" s="77">
        <v>0</v>
      </c>
      <c r="N9" s="82"/>
      <c r="O9" s="73">
        <f t="shared" si="3"/>
        <v>0</v>
      </c>
      <c r="P9" s="78">
        <f t="shared" si="4"/>
        <v>0</v>
      </c>
      <c r="Q9" s="79"/>
      <c r="R9" s="77"/>
      <c r="S9" s="82"/>
      <c r="T9" s="73"/>
      <c r="U9" s="78"/>
      <c r="V9" s="80">
        <v>480</v>
      </c>
      <c r="W9" s="77"/>
      <c r="X9" s="82"/>
      <c r="Y9" s="73">
        <f t="shared" si="7"/>
        <v>0</v>
      </c>
      <c r="Z9" s="78">
        <f t="shared" si="8"/>
        <v>0</v>
      </c>
    </row>
    <row r="10" spans="1:26" ht="15.75">
      <c r="A10" s="81" t="s">
        <v>2</v>
      </c>
      <c r="B10" s="70">
        <v>3500</v>
      </c>
      <c r="C10" s="77"/>
      <c r="D10" s="82">
        <v>6945</v>
      </c>
      <c r="E10" s="73">
        <f t="shared" si="0"/>
        <v>6945</v>
      </c>
      <c r="F10" s="74">
        <f t="shared" si="1"/>
        <v>198.42857142857142</v>
      </c>
      <c r="G10" s="75">
        <v>2500</v>
      </c>
      <c r="H10" s="77"/>
      <c r="I10" s="82">
        <v>3000</v>
      </c>
      <c r="J10" s="73">
        <f aca="true" t="shared" si="9" ref="J10:J26">I10+H10</f>
        <v>3000</v>
      </c>
      <c r="K10" s="74">
        <f t="shared" si="2"/>
        <v>120</v>
      </c>
      <c r="L10" s="75">
        <v>1400</v>
      </c>
      <c r="M10" s="77">
        <v>0</v>
      </c>
      <c r="N10" s="82"/>
      <c r="O10" s="73">
        <f t="shared" si="3"/>
        <v>0</v>
      </c>
      <c r="P10" s="78">
        <f t="shared" si="4"/>
        <v>0</v>
      </c>
      <c r="Q10" s="79"/>
      <c r="R10" s="77"/>
      <c r="S10" s="82"/>
      <c r="T10" s="73"/>
      <c r="U10" s="78"/>
      <c r="V10" s="80">
        <v>1500</v>
      </c>
      <c r="W10" s="77"/>
      <c r="X10" s="82"/>
      <c r="Y10" s="73">
        <f t="shared" si="7"/>
        <v>0</v>
      </c>
      <c r="Z10" s="78">
        <f t="shared" si="8"/>
        <v>0</v>
      </c>
    </row>
    <row r="11" spans="1:26" ht="15.75">
      <c r="A11" s="81" t="s">
        <v>43</v>
      </c>
      <c r="B11" s="70">
        <v>1081</v>
      </c>
      <c r="C11" s="77"/>
      <c r="D11" s="82">
        <v>3455</v>
      </c>
      <c r="E11" s="73">
        <f t="shared" si="0"/>
        <v>3455</v>
      </c>
      <c r="F11" s="74">
        <f t="shared" si="1"/>
        <v>319.6114708603145</v>
      </c>
      <c r="G11" s="75">
        <v>2029</v>
      </c>
      <c r="H11" s="77"/>
      <c r="I11" s="82">
        <v>3400</v>
      </c>
      <c r="J11" s="73">
        <f t="shared" si="9"/>
        <v>3400</v>
      </c>
      <c r="K11" s="74">
        <f t="shared" si="2"/>
        <v>167.57023164120255</v>
      </c>
      <c r="L11" s="75">
        <v>1240</v>
      </c>
      <c r="M11" s="77">
        <v>0</v>
      </c>
      <c r="N11" s="82"/>
      <c r="O11" s="73">
        <f t="shared" si="3"/>
        <v>0</v>
      </c>
      <c r="P11" s="78">
        <f t="shared" si="4"/>
        <v>0</v>
      </c>
      <c r="Q11" s="79">
        <v>3975</v>
      </c>
      <c r="R11" s="77"/>
      <c r="S11" s="82"/>
      <c r="T11" s="73">
        <f t="shared" si="5"/>
        <v>0</v>
      </c>
      <c r="U11" s="78">
        <f t="shared" si="6"/>
        <v>0</v>
      </c>
      <c r="V11" s="80">
        <v>1859</v>
      </c>
      <c r="W11" s="77"/>
      <c r="X11" s="82"/>
      <c r="Y11" s="73">
        <f t="shared" si="7"/>
        <v>0</v>
      </c>
      <c r="Z11" s="78">
        <f t="shared" si="8"/>
        <v>0</v>
      </c>
    </row>
    <row r="12" spans="1:26" ht="15.75">
      <c r="A12" s="81" t="s">
        <v>3</v>
      </c>
      <c r="B12" s="70">
        <v>2859</v>
      </c>
      <c r="C12" s="77">
        <v>992</v>
      </c>
      <c r="D12" s="82">
        <v>2772</v>
      </c>
      <c r="E12" s="73">
        <f t="shared" si="0"/>
        <v>3764</v>
      </c>
      <c r="F12" s="74">
        <f t="shared" si="1"/>
        <v>131.6544246239944</v>
      </c>
      <c r="G12" s="75">
        <v>9134</v>
      </c>
      <c r="H12" s="77">
        <v>4434</v>
      </c>
      <c r="I12" s="82">
        <v>3952</v>
      </c>
      <c r="J12" s="73">
        <f t="shared" si="9"/>
        <v>8386</v>
      </c>
      <c r="K12" s="74">
        <f t="shared" si="2"/>
        <v>91.81081672870593</v>
      </c>
      <c r="L12" s="75">
        <v>2000</v>
      </c>
      <c r="M12" s="77">
        <v>1000</v>
      </c>
      <c r="N12" s="82"/>
      <c r="O12" s="73">
        <f t="shared" si="3"/>
        <v>1000</v>
      </c>
      <c r="P12" s="78">
        <f t="shared" si="4"/>
        <v>50</v>
      </c>
      <c r="Q12" s="79">
        <v>10904</v>
      </c>
      <c r="R12" s="77">
        <v>8670</v>
      </c>
      <c r="S12" s="82"/>
      <c r="T12" s="73">
        <f t="shared" si="5"/>
        <v>8670</v>
      </c>
      <c r="U12" s="78">
        <f t="shared" si="6"/>
        <v>79.51210564930301</v>
      </c>
      <c r="V12" s="80">
        <v>2215</v>
      </c>
      <c r="W12" s="77"/>
      <c r="X12" s="82"/>
      <c r="Y12" s="73">
        <f t="shared" si="7"/>
        <v>0</v>
      </c>
      <c r="Z12" s="78">
        <f t="shared" si="8"/>
        <v>0</v>
      </c>
    </row>
    <row r="13" spans="1:26" ht="15.75">
      <c r="A13" s="81" t="s">
        <v>4</v>
      </c>
      <c r="B13" s="70">
        <v>4000</v>
      </c>
      <c r="C13" s="77">
        <v>1242</v>
      </c>
      <c r="D13" s="82">
        <v>3332</v>
      </c>
      <c r="E13" s="73">
        <f t="shared" si="0"/>
        <v>4574</v>
      </c>
      <c r="F13" s="74">
        <f t="shared" si="1"/>
        <v>114.35</v>
      </c>
      <c r="G13" s="75">
        <v>5000</v>
      </c>
      <c r="H13" s="77"/>
      <c r="I13" s="82">
        <v>5005</v>
      </c>
      <c r="J13" s="73">
        <f t="shared" si="9"/>
        <v>5005</v>
      </c>
      <c r="K13" s="74">
        <f t="shared" si="2"/>
        <v>100.1</v>
      </c>
      <c r="L13" s="75">
        <v>4200</v>
      </c>
      <c r="M13" s="77">
        <v>0</v>
      </c>
      <c r="N13" s="82"/>
      <c r="O13" s="73">
        <f t="shared" si="3"/>
        <v>0</v>
      </c>
      <c r="P13" s="78">
        <f t="shared" si="4"/>
        <v>0</v>
      </c>
      <c r="Q13" s="79">
        <v>40000</v>
      </c>
      <c r="R13" s="77">
        <v>25000</v>
      </c>
      <c r="S13" s="82"/>
      <c r="T13" s="73">
        <f t="shared" si="5"/>
        <v>25000</v>
      </c>
      <c r="U13" s="78">
        <f t="shared" si="6"/>
        <v>62.5</v>
      </c>
      <c r="V13" s="80">
        <v>25000</v>
      </c>
      <c r="W13" s="77"/>
      <c r="X13" s="82"/>
      <c r="Y13" s="73">
        <f t="shared" si="7"/>
        <v>0</v>
      </c>
      <c r="Z13" s="78">
        <f t="shared" si="8"/>
        <v>0</v>
      </c>
    </row>
    <row r="14" spans="1:26" ht="15.75">
      <c r="A14" s="81" t="s">
        <v>5</v>
      </c>
      <c r="B14" s="70">
        <v>1608</v>
      </c>
      <c r="C14" s="77"/>
      <c r="D14" s="82">
        <v>1506</v>
      </c>
      <c r="E14" s="73">
        <f t="shared" si="0"/>
        <v>1506</v>
      </c>
      <c r="F14" s="74">
        <f t="shared" si="1"/>
        <v>93.65671641791045</v>
      </c>
      <c r="G14" s="75">
        <v>1928</v>
      </c>
      <c r="H14" s="77"/>
      <c r="I14" s="82"/>
      <c r="J14" s="73">
        <f t="shared" si="9"/>
        <v>0</v>
      </c>
      <c r="K14" s="74">
        <f t="shared" si="2"/>
        <v>0</v>
      </c>
      <c r="L14" s="75">
        <v>1543</v>
      </c>
      <c r="M14" s="77">
        <v>0</v>
      </c>
      <c r="N14" s="82"/>
      <c r="O14" s="73">
        <f t="shared" si="3"/>
        <v>0</v>
      </c>
      <c r="P14" s="78">
        <f t="shared" si="4"/>
        <v>0</v>
      </c>
      <c r="Q14" s="79">
        <v>7330</v>
      </c>
      <c r="R14" s="77"/>
      <c r="S14" s="82"/>
      <c r="T14" s="73">
        <f t="shared" si="5"/>
        <v>0</v>
      </c>
      <c r="U14" s="78">
        <f t="shared" si="6"/>
        <v>0</v>
      </c>
      <c r="V14" s="80">
        <v>2199</v>
      </c>
      <c r="W14" s="77"/>
      <c r="X14" s="82"/>
      <c r="Y14" s="73">
        <f t="shared" si="7"/>
        <v>0</v>
      </c>
      <c r="Z14" s="78">
        <f t="shared" si="8"/>
        <v>0</v>
      </c>
    </row>
    <row r="15" spans="1:26" ht="15.75">
      <c r="A15" s="81" t="s">
        <v>6</v>
      </c>
      <c r="B15" s="70">
        <v>1500</v>
      </c>
      <c r="C15" s="77"/>
      <c r="D15" s="82">
        <v>1570</v>
      </c>
      <c r="E15" s="73">
        <f t="shared" si="0"/>
        <v>1570</v>
      </c>
      <c r="F15" s="74">
        <f t="shared" si="1"/>
        <v>104.66666666666667</v>
      </c>
      <c r="G15" s="75">
        <v>1700</v>
      </c>
      <c r="H15" s="77"/>
      <c r="I15" s="82"/>
      <c r="J15" s="73">
        <f t="shared" si="9"/>
        <v>0</v>
      </c>
      <c r="K15" s="74">
        <f t="shared" si="2"/>
        <v>0</v>
      </c>
      <c r="L15" s="75">
        <v>900</v>
      </c>
      <c r="M15" s="77">
        <v>0</v>
      </c>
      <c r="N15" s="82"/>
      <c r="O15" s="73">
        <f t="shared" si="3"/>
        <v>0</v>
      </c>
      <c r="P15" s="78">
        <f t="shared" si="4"/>
        <v>0</v>
      </c>
      <c r="Q15" s="79">
        <v>4800</v>
      </c>
      <c r="R15" s="77">
        <v>2000</v>
      </c>
      <c r="S15" s="82"/>
      <c r="T15" s="73">
        <f t="shared" si="5"/>
        <v>2000</v>
      </c>
      <c r="U15" s="78">
        <f t="shared" si="6"/>
        <v>41.666666666666664</v>
      </c>
      <c r="V15" s="80">
        <v>13200</v>
      </c>
      <c r="W15" s="77">
        <v>500</v>
      </c>
      <c r="X15" s="82"/>
      <c r="Y15" s="73">
        <f t="shared" si="7"/>
        <v>500</v>
      </c>
      <c r="Z15" s="78">
        <f t="shared" si="8"/>
        <v>3.787878787878788</v>
      </c>
    </row>
    <row r="16" spans="1:26" ht="15.75">
      <c r="A16" s="103" t="s">
        <v>7</v>
      </c>
      <c r="B16" s="70">
        <v>2134</v>
      </c>
      <c r="C16" s="77"/>
      <c r="D16" s="82">
        <v>2445</v>
      </c>
      <c r="E16" s="73">
        <f t="shared" si="0"/>
        <v>2445</v>
      </c>
      <c r="F16" s="74">
        <f t="shared" si="1"/>
        <v>114.57357075913777</v>
      </c>
      <c r="G16" s="75">
        <v>2580</v>
      </c>
      <c r="H16" s="77"/>
      <c r="I16" s="82">
        <v>6000</v>
      </c>
      <c r="J16" s="73">
        <f t="shared" si="9"/>
        <v>6000</v>
      </c>
      <c r="K16" s="74">
        <f t="shared" si="2"/>
        <v>232.5581395348837</v>
      </c>
      <c r="L16" s="75">
        <v>2300</v>
      </c>
      <c r="M16" s="77">
        <v>0</v>
      </c>
      <c r="N16" s="82"/>
      <c r="O16" s="73">
        <f t="shared" si="3"/>
        <v>0</v>
      </c>
      <c r="P16" s="78">
        <f t="shared" si="4"/>
        <v>0</v>
      </c>
      <c r="Q16" s="79">
        <v>6130</v>
      </c>
      <c r="R16" s="77"/>
      <c r="S16" s="82"/>
      <c r="T16" s="73">
        <f t="shared" si="5"/>
        <v>0</v>
      </c>
      <c r="U16" s="78">
        <f t="shared" si="6"/>
        <v>0</v>
      </c>
      <c r="V16" s="80">
        <v>2030</v>
      </c>
      <c r="W16" s="77"/>
      <c r="X16" s="82"/>
      <c r="Y16" s="73">
        <f t="shared" si="7"/>
        <v>0</v>
      </c>
      <c r="Z16" s="78">
        <f t="shared" si="8"/>
        <v>0</v>
      </c>
    </row>
    <row r="17" spans="1:26" ht="15.75">
      <c r="A17" s="81" t="s">
        <v>8</v>
      </c>
      <c r="B17" s="70">
        <v>837</v>
      </c>
      <c r="C17" s="77"/>
      <c r="D17" s="82">
        <v>930</v>
      </c>
      <c r="E17" s="73">
        <f t="shared" si="0"/>
        <v>930</v>
      </c>
      <c r="F17" s="74">
        <f t="shared" si="1"/>
        <v>111.11111111111111</v>
      </c>
      <c r="G17" s="75">
        <v>712</v>
      </c>
      <c r="H17" s="77"/>
      <c r="I17" s="82">
        <v>280</v>
      </c>
      <c r="J17" s="73">
        <f t="shared" si="9"/>
        <v>280</v>
      </c>
      <c r="K17" s="74">
        <f t="shared" si="2"/>
        <v>39.325842696629216</v>
      </c>
      <c r="L17" s="75">
        <v>413</v>
      </c>
      <c r="M17" s="77">
        <v>0</v>
      </c>
      <c r="N17" s="82"/>
      <c r="O17" s="73">
        <f t="shared" si="3"/>
        <v>0</v>
      </c>
      <c r="P17" s="78">
        <f t="shared" si="4"/>
        <v>0</v>
      </c>
      <c r="Q17" s="79">
        <v>2067</v>
      </c>
      <c r="R17" s="77"/>
      <c r="S17" s="82"/>
      <c r="T17" s="73">
        <f t="shared" si="5"/>
        <v>0</v>
      </c>
      <c r="U17" s="78">
        <f t="shared" si="6"/>
        <v>0</v>
      </c>
      <c r="V17" s="80">
        <v>775</v>
      </c>
      <c r="W17" s="77"/>
      <c r="X17" s="82"/>
      <c r="Y17" s="73">
        <f t="shared" si="7"/>
        <v>0</v>
      </c>
      <c r="Z17" s="78">
        <f t="shared" si="8"/>
        <v>0</v>
      </c>
    </row>
    <row r="18" spans="1:26" ht="15.75">
      <c r="A18" s="81" t="s">
        <v>50</v>
      </c>
      <c r="B18" s="70">
        <v>2500</v>
      </c>
      <c r="C18" s="77"/>
      <c r="D18" s="82">
        <v>3048</v>
      </c>
      <c r="E18" s="73">
        <f t="shared" si="0"/>
        <v>3048</v>
      </c>
      <c r="F18" s="74">
        <f t="shared" si="1"/>
        <v>121.92</v>
      </c>
      <c r="G18" s="75">
        <v>2000</v>
      </c>
      <c r="H18" s="77"/>
      <c r="I18" s="82">
        <v>2700</v>
      </c>
      <c r="J18" s="73">
        <f t="shared" si="9"/>
        <v>2700</v>
      </c>
      <c r="K18" s="74">
        <f t="shared" si="2"/>
        <v>135</v>
      </c>
      <c r="L18" s="75">
        <v>3460</v>
      </c>
      <c r="M18" s="77">
        <v>0</v>
      </c>
      <c r="N18" s="82"/>
      <c r="O18" s="73">
        <f t="shared" si="3"/>
        <v>0</v>
      </c>
      <c r="P18" s="78">
        <f t="shared" si="4"/>
        <v>0</v>
      </c>
      <c r="Q18" s="79">
        <v>6315</v>
      </c>
      <c r="R18" s="77"/>
      <c r="S18" s="82"/>
      <c r="T18" s="73">
        <f t="shared" si="5"/>
        <v>0</v>
      </c>
      <c r="U18" s="78">
        <f t="shared" si="6"/>
        <v>0</v>
      </c>
      <c r="V18" s="80">
        <v>1705</v>
      </c>
      <c r="W18" s="77"/>
      <c r="X18" s="82"/>
      <c r="Y18" s="73"/>
      <c r="Z18" s="78"/>
    </row>
    <row r="19" spans="1:26" ht="15.75">
      <c r="A19" s="103" t="s">
        <v>9</v>
      </c>
      <c r="B19" s="70">
        <v>1880</v>
      </c>
      <c r="C19" s="77"/>
      <c r="D19" s="82">
        <v>2445</v>
      </c>
      <c r="E19" s="73">
        <f t="shared" si="0"/>
        <v>2445</v>
      </c>
      <c r="F19" s="74">
        <f t="shared" si="1"/>
        <v>130.0531914893617</v>
      </c>
      <c r="G19" s="75">
        <v>6343</v>
      </c>
      <c r="H19" s="77">
        <v>420</v>
      </c>
      <c r="I19" s="82">
        <v>7754</v>
      </c>
      <c r="J19" s="73">
        <f t="shared" si="9"/>
        <v>8174</v>
      </c>
      <c r="K19" s="74">
        <f t="shared" si="2"/>
        <v>128.8664669714646</v>
      </c>
      <c r="L19" s="75">
        <v>2600</v>
      </c>
      <c r="M19" s="77">
        <v>226</v>
      </c>
      <c r="N19" s="82"/>
      <c r="O19" s="73">
        <f t="shared" si="3"/>
        <v>226</v>
      </c>
      <c r="P19" s="78">
        <f t="shared" si="4"/>
        <v>8.692307692307692</v>
      </c>
      <c r="Q19" s="79">
        <v>8650</v>
      </c>
      <c r="R19" s="77">
        <v>1400</v>
      </c>
      <c r="S19" s="82"/>
      <c r="T19" s="73">
        <f t="shared" si="5"/>
        <v>1400</v>
      </c>
      <c r="U19" s="78">
        <f t="shared" si="6"/>
        <v>16.184971098265898</v>
      </c>
      <c r="V19" s="80">
        <v>2820</v>
      </c>
      <c r="W19" s="77"/>
      <c r="X19" s="82"/>
      <c r="Y19" s="73">
        <f t="shared" si="7"/>
        <v>0</v>
      </c>
      <c r="Z19" s="78">
        <f t="shared" si="8"/>
        <v>0</v>
      </c>
    </row>
    <row r="20" spans="1:26" ht="15.75">
      <c r="A20" s="81" t="s">
        <v>10</v>
      </c>
      <c r="B20" s="70">
        <v>1670</v>
      </c>
      <c r="C20" s="77"/>
      <c r="D20" s="82">
        <v>3158</v>
      </c>
      <c r="E20" s="73">
        <f t="shared" si="0"/>
        <v>3158</v>
      </c>
      <c r="F20" s="74">
        <f t="shared" si="1"/>
        <v>189.10179640718562</v>
      </c>
      <c r="G20" s="75">
        <v>4070</v>
      </c>
      <c r="H20" s="77"/>
      <c r="I20" s="82">
        <v>2114</v>
      </c>
      <c r="J20" s="73">
        <f t="shared" si="9"/>
        <v>2114</v>
      </c>
      <c r="K20" s="74">
        <f t="shared" si="2"/>
        <v>51.941031941031945</v>
      </c>
      <c r="L20" s="75">
        <v>2590</v>
      </c>
      <c r="M20" s="77">
        <v>0</v>
      </c>
      <c r="N20" s="82"/>
      <c r="O20" s="73">
        <f t="shared" si="3"/>
        <v>0</v>
      </c>
      <c r="P20" s="78">
        <f t="shared" si="4"/>
        <v>0</v>
      </c>
      <c r="Q20" s="79">
        <v>2460</v>
      </c>
      <c r="R20" s="77"/>
      <c r="S20" s="82"/>
      <c r="T20" s="73">
        <f t="shared" si="5"/>
        <v>0</v>
      </c>
      <c r="U20" s="78">
        <f t="shared" si="6"/>
        <v>0</v>
      </c>
      <c r="V20" s="80">
        <v>2685</v>
      </c>
      <c r="W20" s="77"/>
      <c r="X20" s="82"/>
      <c r="Y20" s="73">
        <f t="shared" si="7"/>
        <v>0</v>
      </c>
      <c r="Z20" s="78">
        <f t="shared" si="8"/>
        <v>0</v>
      </c>
    </row>
    <row r="21" spans="1:26" ht="15.75">
      <c r="A21" s="81" t="s">
        <v>51</v>
      </c>
      <c r="B21" s="70">
        <v>2381</v>
      </c>
      <c r="C21" s="77"/>
      <c r="D21" s="82">
        <v>2800</v>
      </c>
      <c r="E21" s="73">
        <f t="shared" si="0"/>
        <v>2800</v>
      </c>
      <c r="F21" s="74">
        <f t="shared" si="1"/>
        <v>117.59764804703906</v>
      </c>
      <c r="G21" s="75">
        <v>4238</v>
      </c>
      <c r="H21" s="77">
        <v>1100</v>
      </c>
      <c r="I21" s="82">
        <v>3400</v>
      </c>
      <c r="J21" s="73">
        <f t="shared" si="9"/>
        <v>4500</v>
      </c>
      <c r="K21" s="74">
        <f t="shared" si="2"/>
        <v>106.18216139688532</v>
      </c>
      <c r="L21" s="75">
        <v>1150</v>
      </c>
      <c r="M21" s="77">
        <v>0</v>
      </c>
      <c r="N21" s="82"/>
      <c r="O21" s="73">
        <f t="shared" si="3"/>
        <v>0</v>
      </c>
      <c r="P21" s="78">
        <f t="shared" si="4"/>
        <v>0</v>
      </c>
      <c r="Q21" s="79">
        <v>6420</v>
      </c>
      <c r="R21" s="77">
        <v>900</v>
      </c>
      <c r="S21" s="82"/>
      <c r="T21" s="73">
        <f t="shared" si="5"/>
        <v>900</v>
      </c>
      <c r="U21" s="78">
        <f t="shared" si="6"/>
        <v>14.018691588785046</v>
      </c>
      <c r="V21" s="80">
        <v>2830</v>
      </c>
      <c r="W21" s="77"/>
      <c r="X21" s="82"/>
      <c r="Y21" s="73">
        <f t="shared" si="7"/>
        <v>0</v>
      </c>
      <c r="Z21" s="78">
        <f t="shared" si="8"/>
        <v>0</v>
      </c>
    </row>
    <row r="22" spans="1:26" ht="15.75">
      <c r="A22" s="81" t="s">
        <v>52</v>
      </c>
      <c r="B22" s="70">
        <v>1315</v>
      </c>
      <c r="C22" s="77">
        <v>20</v>
      </c>
      <c r="D22" s="82">
        <v>1602</v>
      </c>
      <c r="E22" s="73">
        <f>C22+D22</f>
        <v>1622</v>
      </c>
      <c r="F22" s="74">
        <f t="shared" si="1"/>
        <v>123.34600760456274</v>
      </c>
      <c r="G22" s="75">
        <v>11256</v>
      </c>
      <c r="H22" s="77">
        <v>625</v>
      </c>
      <c r="I22" s="82">
        <v>9954</v>
      </c>
      <c r="J22" s="73">
        <f t="shared" si="9"/>
        <v>10579</v>
      </c>
      <c r="K22" s="74">
        <f t="shared" si="2"/>
        <v>93.98542999289268</v>
      </c>
      <c r="L22" s="75">
        <v>2319</v>
      </c>
      <c r="M22" s="77">
        <v>323</v>
      </c>
      <c r="N22" s="82"/>
      <c r="O22" s="73">
        <f t="shared" si="3"/>
        <v>323</v>
      </c>
      <c r="P22" s="78">
        <f t="shared" si="4"/>
        <v>13.928417421302285</v>
      </c>
      <c r="Q22" s="79">
        <v>12407</v>
      </c>
      <c r="R22" s="77">
        <v>3327</v>
      </c>
      <c r="S22" s="82"/>
      <c r="T22" s="73">
        <f t="shared" si="5"/>
        <v>3327</v>
      </c>
      <c r="U22" s="78">
        <f t="shared" si="6"/>
        <v>26.815507374869025</v>
      </c>
      <c r="V22" s="80">
        <v>2431</v>
      </c>
      <c r="W22" s="77">
        <v>137</v>
      </c>
      <c r="X22" s="82"/>
      <c r="Y22" s="73">
        <f t="shared" si="7"/>
        <v>137</v>
      </c>
      <c r="Z22" s="78">
        <f t="shared" si="8"/>
        <v>5.635540929658577</v>
      </c>
    </row>
    <row r="23" spans="1:26" ht="15.75">
      <c r="A23" s="103" t="s">
        <v>11</v>
      </c>
      <c r="B23" s="70">
        <v>858</v>
      </c>
      <c r="C23" s="77"/>
      <c r="D23" s="82">
        <v>700</v>
      </c>
      <c r="E23" s="73">
        <f t="shared" si="0"/>
        <v>700</v>
      </c>
      <c r="F23" s="74">
        <f t="shared" si="1"/>
        <v>81.58508158508158</v>
      </c>
      <c r="G23" s="75">
        <v>990</v>
      </c>
      <c r="H23" s="77"/>
      <c r="I23" s="82"/>
      <c r="J23" s="73"/>
      <c r="K23" s="74">
        <f t="shared" si="2"/>
        <v>0</v>
      </c>
      <c r="L23" s="75">
        <v>800</v>
      </c>
      <c r="M23" s="77">
        <v>0</v>
      </c>
      <c r="N23" s="82"/>
      <c r="O23" s="73"/>
      <c r="P23" s="78">
        <f t="shared" si="4"/>
        <v>0</v>
      </c>
      <c r="Q23" s="79"/>
      <c r="R23" s="77"/>
      <c r="S23" s="82"/>
      <c r="T23" s="73"/>
      <c r="U23" s="78"/>
      <c r="V23" s="80">
        <v>1200</v>
      </c>
      <c r="W23" s="77"/>
      <c r="X23" s="82"/>
      <c r="Y23" s="73"/>
      <c r="Z23" s="78">
        <f t="shared" si="8"/>
        <v>0</v>
      </c>
    </row>
    <row r="24" spans="1:26" ht="15.75">
      <c r="A24" s="103" t="s">
        <v>12</v>
      </c>
      <c r="B24" s="70">
        <v>2027</v>
      </c>
      <c r="C24" s="77">
        <v>541</v>
      </c>
      <c r="D24" s="82">
        <v>2702</v>
      </c>
      <c r="E24" s="73">
        <f t="shared" si="0"/>
        <v>3243</v>
      </c>
      <c r="F24" s="74">
        <f t="shared" si="1"/>
        <v>159.99013320177602</v>
      </c>
      <c r="G24" s="75">
        <v>4236</v>
      </c>
      <c r="H24" s="77">
        <v>2275</v>
      </c>
      <c r="I24" s="82">
        <v>4193</v>
      </c>
      <c r="J24" s="73">
        <f t="shared" si="9"/>
        <v>6468</v>
      </c>
      <c r="K24" s="74">
        <f>(J24*100)/G24</f>
        <v>152.69121813031163</v>
      </c>
      <c r="L24" s="75">
        <v>1331</v>
      </c>
      <c r="M24" s="77">
        <v>322</v>
      </c>
      <c r="N24" s="82"/>
      <c r="O24" s="73">
        <f t="shared" si="3"/>
        <v>322</v>
      </c>
      <c r="P24" s="78">
        <f t="shared" si="4"/>
        <v>24.192336589030806</v>
      </c>
      <c r="Q24" s="79">
        <v>13949</v>
      </c>
      <c r="R24" s="77">
        <v>4938</v>
      </c>
      <c r="S24" s="82"/>
      <c r="T24" s="73">
        <f t="shared" si="5"/>
        <v>4938</v>
      </c>
      <c r="U24" s="78">
        <f t="shared" si="6"/>
        <v>35.400387124525054</v>
      </c>
      <c r="V24" s="80">
        <v>43250</v>
      </c>
      <c r="W24" s="77"/>
      <c r="X24" s="82"/>
      <c r="Y24" s="73">
        <f t="shared" si="7"/>
        <v>0</v>
      </c>
      <c r="Z24" s="78">
        <f t="shared" si="8"/>
        <v>0</v>
      </c>
    </row>
    <row r="25" spans="1:26" ht="15.75">
      <c r="A25" s="103" t="s">
        <v>53</v>
      </c>
      <c r="B25" s="70">
        <v>2000</v>
      </c>
      <c r="C25" s="77"/>
      <c r="D25" s="82">
        <v>2100</v>
      </c>
      <c r="E25" s="73">
        <f t="shared" si="0"/>
        <v>2100</v>
      </c>
      <c r="F25" s="74">
        <f t="shared" si="1"/>
        <v>105</v>
      </c>
      <c r="G25" s="75">
        <v>2300</v>
      </c>
      <c r="H25" s="77"/>
      <c r="I25" s="82">
        <v>3750</v>
      </c>
      <c r="J25" s="73">
        <f t="shared" si="9"/>
        <v>3750</v>
      </c>
      <c r="K25" s="74">
        <f>(J25*100)/G25</f>
        <v>163.04347826086956</v>
      </c>
      <c r="L25" s="75">
        <v>4000</v>
      </c>
      <c r="M25" s="77">
        <v>0</v>
      </c>
      <c r="N25" s="82"/>
      <c r="O25" s="73">
        <f t="shared" si="3"/>
        <v>0</v>
      </c>
      <c r="P25" s="78">
        <f t="shared" si="4"/>
        <v>0</v>
      </c>
      <c r="Q25" s="79"/>
      <c r="R25" s="77"/>
      <c r="S25" s="82"/>
      <c r="T25" s="73"/>
      <c r="U25" s="78"/>
      <c r="V25" s="80">
        <v>2000</v>
      </c>
      <c r="W25" s="77"/>
      <c r="X25" s="82"/>
      <c r="Y25" s="73">
        <f t="shared" si="7"/>
        <v>0</v>
      </c>
      <c r="Z25" s="78">
        <f t="shared" si="8"/>
        <v>0</v>
      </c>
    </row>
    <row r="26" spans="1:26" ht="16.5" thickBot="1">
      <c r="A26" s="81" t="s">
        <v>13</v>
      </c>
      <c r="B26" s="70">
        <v>5240</v>
      </c>
      <c r="C26" s="77">
        <v>553</v>
      </c>
      <c r="D26" s="82">
        <v>5413</v>
      </c>
      <c r="E26" s="73">
        <f t="shared" si="0"/>
        <v>5966</v>
      </c>
      <c r="F26" s="74">
        <f t="shared" si="1"/>
        <v>113.85496183206106</v>
      </c>
      <c r="G26" s="75">
        <v>23700</v>
      </c>
      <c r="H26" s="77">
        <v>2163</v>
      </c>
      <c r="I26" s="82">
        <v>18396</v>
      </c>
      <c r="J26" s="73">
        <f t="shared" si="9"/>
        <v>20559</v>
      </c>
      <c r="K26" s="74">
        <f>(J26*100)/G26</f>
        <v>86.74683544303798</v>
      </c>
      <c r="L26" s="75">
        <v>7555</v>
      </c>
      <c r="M26" s="77">
        <v>1268</v>
      </c>
      <c r="N26" s="82"/>
      <c r="O26" s="73">
        <f t="shared" si="3"/>
        <v>1268</v>
      </c>
      <c r="P26" s="78">
        <f t="shared" si="4"/>
        <v>16.783587028457976</v>
      </c>
      <c r="Q26" s="79">
        <v>48940</v>
      </c>
      <c r="R26" s="77">
        <v>27893</v>
      </c>
      <c r="S26" s="82"/>
      <c r="T26" s="73">
        <f>SUM(R26:S26)</f>
        <v>27893</v>
      </c>
      <c r="U26" s="78">
        <f t="shared" si="6"/>
        <v>56.9942787086228</v>
      </c>
      <c r="V26" s="80">
        <v>13530</v>
      </c>
      <c r="W26" s="77">
        <v>1590</v>
      </c>
      <c r="X26" s="82"/>
      <c r="Y26" s="73">
        <f>SUM(W26:X26)</f>
        <v>1590</v>
      </c>
      <c r="Z26" s="78">
        <f t="shared" si="8"/>
        <v>11.751662971175167</v>
      </c>
    </row>
    <row r="27" spans="1:26" ht="16.5" thickBot="1">
      <c r="A27" s="83" t="s">
        <v>65</v>
      </c>
      <c r="B27" s="84">
        <f>SUM(B6:B26)</f>
        <v>44327</v>
      </c>
      <c r="C27" s="85">
        <f>SUM(C6:C26)</f>
        <v>3460</v>
      </c>
      <c r="D27" s="86">
        <f>SUM(D6:D26)</f>
        <v>55342</v>
      </c>
      <c r="E27" s="87">
        <f>C27+D27</f>
        <v>58802</v>
      </c>
      <c r="F27" s="88">
        <f>(E27*100)/B27</f>
        <v>132.655040945699</v>
      </c>
      <c r="G27" s="84">
        <f>SUM(G6:G26)</f>
        <v>99866</v>
      </c>
      <c r="H27" s="85">
        <f>SUM(H6:H26)</f>
        <v>18758</v>
      </c>
      <c r="I27" s="86">
        <f>SUM(I6:I26)</f>
        <v>90384</v>
      </c>
      <c r="J27" s="87">
        <f>I27+H27</f>
        <v>109142</v>
      </c>
      <c r="K27" s="88">
        <f>(J27*100)/G27</f>
        <v>109.28844651833457</v>
      </c>
      <c r="L27" s="89">
        <f>SUM(L6:L26)</f>
        <v>47951</v>
      </c>
      <c r="M27" s="89">
        <f>SUM(M6:M26)</f>
        <v>4189</v>
      </c>
      <c r="N27" s="90">
        <f>SUM(N6:N26)</f>
        <v>0</v>
      </c>
      <c r="O27" s="87">
        <f>SUM(O6:O26)</f>
        <v>4189</v>
      </c>
      <c r="P27" s="88">
        <f>(O27*100)/L27</f>
        <v>8.736001334695835</v>
      </c>
      <c r="Q27" s="91">
        <f>SUM(Q6:Q26)</f>
        <v>188247</v>
      </c>
      <c r="R27" s="91"/>
      <c r="S27" s="90">
        <f>SUM(S6:S26)</f>
        <v>0</v>
      </c>
      <c r="T27" s="92">
        <f>SUM(T6:T26)</f>
        <v>78468</v>
      </c>
      <c r="U27" s="78">
        <f t="shared" si="6"/>
        <v>41.68353280530367</v>
      </c>
      <c r="V27" s="89">
        <f>SUM(V6:V26)</f>
        <v>135409</v>
      </c>
      <c r="W27" s="91"/>
      <c r="X27" s="90">
        <f>SUM(X6:X26)</f>
        <v>0</v>
      </c>
      <c r="Y27" s="92">
        <f>SUM(Y6:Y26)</f>
        <v>2566</v>
      </c>
      <c r="Z27" s="78">
        <f t="shared" si="8"/>
        <v>1.894999593823158</v>
      </c>
    </row>
    <row r="28" spans="1:26" ht="16.5" thickBot="1">
      <c r="A28" s="93" t="s">
        <v>24</v>
      </c>
      <c r="B28" s="94">
        <v>59909</v>
      </c>
      <c r="C28" s="94">
        <v>2339.8</v>
      </c>
      <c r="D28" s="95">
        <v>53378</v>
      </c>
      <c r="E28" s="96">
        <v>55717.8</v>
      </c>
      <c r="F28" s="97">
        <v>93.00405615183027</v>
      </c>
      <c r="G28" s="98">
        <v>87140</v>
      </c>
      <c r="H28" s="94">
        <v>22704</v>
      </c>
      <c r="I28" s="95">
        <v>45960</v>
      </c>
      <c r="J28" s="96">
        <v>68664</v>
      </c>
      <c r="K28" s="99">
        <v>78.79733761762681</v>
      </c>
      <c r="L28" s="98">
        <v>60493</v>
      </c>
      <c r="M28" s="94">
        <v>3849</v>
      </c>
      <c r="N28" s="95">
        <v>0</v>
      </c>
      <c r="O28" s="96"/>
      <c r="P28" s="100">
        <v>0</v>
      </c>
      <c r="Q28" s="98">
        <v>169429</v>
      </c>
      <c r="R28" s="94"/>
      <c r="S28" s="95">
        <v>0</v>
      </c>
      <c r="T28" s="101"/>
      <c r="U28" s="102">
        <v>0</v>
      </c>
      <c r="V28" s="94">
        <v>140663</v>
      </c>
      <c r="W28" s="94"/>
      <c r="X28" s="95">
        <v>0</v>
      </c>
      <c r="Y28" s="101"/>
      <c r="Z28" s="100">
        <v>0</v>
      </c>
    </row>
  </sheetData>
  <sheetProtection/>
  <mergeCells count="8">
    <mergeCell ref="V4:Z4"/>
    <mergeCell ref="A4:A5"/>
    <mergeCell ref="B4:F4"/>
    <mergeCell ref="G4:K4"/>
    <mergeCell ref="O2:P2"/>
    <mergeCell ref="B2:N2"/>
    <mergeCell ref="L4:P4"/>
    <mergeCell ref="Q4:U4"/>
  </mergeCells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B26" sqref="B26"/>
    </sheetView>
  </sheetViews>
  <sheetFormatPr defaultColWidth="9.00390625" defaultRowHeight="12.75"/>
  <cols>
    <col min="1" max="1" width="25.25390625" style="0" customWidth="1"/>
    <col min="2" max="2" width="10.25390625" style="0" customWidth="1"/>
    <col min="3" max="3" width="11.00390625" style="0" customWidth="1"/>
    <col min="4" max="4" width="10.25390625" style="0" customWidth="1"/>
    <col min="6" max="6" width="9.875" style="0" customWidth="1"/>
    <col min="7" max="7" width="11.375" style="0" customWidth="1"/>
    <col min="9" max="9" width="12.875" style="0" customWidth="1"/>
  </cols>
  <sheetData>
    <row r="1" spans="1:9" ht="18.75">
      <c r="A1" s="371" t="s">
        <v>46</v>
      </c>
      <c r="B1" s="371"/>
      <c r="C1" s="371"/>
      <c r="D1" s="371"/>
      <c r="E1" s="371"/>
      <c r="F1" s="371"/>
      <c r="G1" s="371"/>
      <c r="H1" s="371"/>
      <c r="I1" s="108">
        <v>42197</v>
      </c>
    </row>
    <row r="2" spans="1:9" ht="19.5" thickBot="1">
      <c r="A2" s="56"/>
      <c r="F2" s="372"/>
      <c r="G2" s="372"/>
      <c r="H2" s="373"/>
      <c r="I2" s="373"/>
    </row>
    <row r="3" spans="1:9" ht="18.75">
      <c r="A3" s="374" t="s">
        <v>66</v>
      </c>
      <c r="B3" s="377" t="s">
        <v>67</v>
      </c>
      <c r="C3" s="378"/>
      <c r="D3" s="378"/>
      <c r="E3" s="378"/>
      <c r="F3" s="378"/>
      <c r="G3" s="378"/>
      <c r="H3" s="378"/>
      <c r="I3" s="379"/>
    </row>
    <row r="4" spans="1:9" ht="18.75">
      <c r="A4" s="375"/>
      <c r="B4" s="380" t="s">
        <v>68</v>
      </c>
      <c r="C4" s="381"/>
      <c r="D4" s="381"/>
      <c r="E4" s="382"/>
      <c r="F4" s="380" t="s">
        <v>69</v>
      </c>
      <c r="G4" s="381"/>
      <c r="H4" s="381"/>
      <c r="I4" s="382"/>
    </row>
    <row r="5" spans="1:9" ht="19.5" thickBot="1">
      <c r="A5" s="376"/>
      <c r="B5" s="109" t="s">
        <v>22</v>
      </c>
      <c r="C5" s="110" t="s">
        <v>70</v>
      </c>
      <c r="D5" s="111" t="s">
        <v>71</v>
      </c>
      <c r="E5" s="112" t="s">
        <v>21</v>
      </c>
      <c r="F5" s="113" t="s">
        <v>22</v>
      </c>
      <c r="G5" s="110" t="s">
        <v>70</v>
      </c>
      <c r="H5" s="114" t="s">
        <v>71</v>
      </c>
      <c r="I5" s="115" t="s">
        <v>21</v>
      </c>
    </row>
    <row r="6" spans="1:9" ht="18.75">
      <c r="A6" s="116" t="s">
        <v>0</v>
      </c>
      <c r="B6" s="117">
        <v>469</v>
      </c>
      <c r="C6" s="118">
        <v>226</v>
      </c>
      <c r="D6" s="119">
        <v>178</v>
      </c>
      <c r="E6" s="120">
        <f aca="true" t="shared" si="0" ref="E6:E26">D6/B6*100</f>
        <v>37.953091684434966</v>
      </c>
      <c r="F6" s="121"/>
      <c r="G6" s="122"/>
      <c r="H6" s="122"/>
      <c r="I6" s="120">
        <v>0</v>
      </c>
    </row>
    <row r="7" spans="1:9" ht="18.75">
      <c r="A7" s="123" t="s">
        <v>48</v>
      </c>
      <c r="B7" s="124">
        <v>3876</v>
      </c>
      <c r="C7" s="125">
        <v>6613</v>
      </c>
      <c r="D7" s="126">
        <v>6613</v>
      </c>
      <c r="E7" s="127">
        <f t="shared" si="0"/>
        <v>170.61403508771932</v>
      </c>
      <c r="F7" s="128">
        <v>2735</v>
      </c>
      <c r="G7" s="129"/>
      <c r="H7" s="129"/>
      <c r="I7" s="127">
        <f aca="true" t="shared" si="1" ref="I7:I26">H7/F7*100</f>
        <v>0</v>
      </c>
    </row>
    <row r="8" spans="1:9" ht="18.75">
      <c r="A8" s="123" t="s">
        <v>49</v>
      </c>
      <c r="B8" s="124">
        <v>5042</v>
      </c>
      <c r="C8" s="125">
        <v>4074</v>
      </c>
      <c r="D8" s="126">
        <v>3740</v>
      </c>
      <c r="E8" s="127">
        <f t="shared" si="0"/>
        <v>74.1769139230464</v>
      </c>
      <c r="F8" s="128">
        <v>2033</v>
      </c>
      <c r="G8" s="129">
        <v>1622</v>
      </c>
      <c r="H8" s="129">
        <v>1622</v>
      </c>
      <c r="I8" s="127">
        <f t="shared" si="1"/>
        <v>79.78357107722577</v>
      </c>
    </row>
    <row r="9" spans="1:9" ht="18.75">
      <c r="A9" s="123" t="s">
        <v>1</v>
      </c>
      <c r="B9" s="124">
        <v>3728</v>
      </c>
      <c r="C9" s="125">
        <v>2700</v>
      </c>
      <c r="D9" s="126">
        <v>2200</v>
      </c>
      <c r="E9" s="127">
        <f t="shared" si="0"/>
        <v>59.01287553648069</v>
      </c>
      <c r="F9" s="128">
        <v>2127</v>
      </c>
      <c r="G9" s="129">
        <v>600</v>
      </c>
      <c r="H9" s="129">
        <v>400</v>
      </c>
      <c r="I9" s="127">
        <f t="shared" si="1"/>
        <v>18.805829807240247</v>
      </c>
    </row>
    <row r="10" spans="1:9" ht="18.75">
      <c r="A10" s="123" t="s">
        <v>2</v>
      </c>
      <c r="B10" s="124">
        <v>3381</v>
      </c>
      <c r="C10" s="125">
        <v>3381</v>
      </c>
      <c r="D10" s="126">
        <v>3381</v>
      </c>
      <c r="E10" s="127">
        <f t="shared" si="0"/>
        <v>100</v>
      </c>
      <c r="F10" s="128">
        <v>495</v>
      </c>
      <c r="G10" s="129">
        <v>495</v>
      </c>
      <c r="H10" s="129">
        <v>495</v>
      </c>
      <c r="I10" s="127">
        <f t="shared" si="1"/>
        <v>100</v>
      </c>
    </row>
    <row r="11" spans="1:9" ht="18.75">
      <c r="A11" s="123" t="s">
        <v>43</v>
      </c>
      <c r="B11" s="124">
        <v>3876</v>
      </c>
      <c r="C11" s="125">
        <v>3876</v>
      </c>
      <c r="D11" s="126">
        <v>3876</v>
      </c>
      <c r="E11" s="127">
        <f t="shared" si="0"/>
        <v>100</v>
      </c>
      <c r="F11" s="128">
        <v>4597</v>
      </c>
      <c r="G11" s="129">
        <v>3802</v>
      </c>
      <c r="H11" s="129">
        <v>3056</v>
      </c>
      <c r="I11" s="127">
        <f t="shared" si="1"/>
        <v>66.4781379160322</v>
      </c>
    </row>
    <row r="12" spans="1:9" ht="18.75">
      <c r="A12" s="123" t="s">
        <v>3</v>
      </c>
      <c r="B12" s="124">
        <v>5068</v>
      </c>
      <c r="C12" s="125">
        <v>4673</v>
      </c>
      <c r="D12" s="126">
        <v>4673</v>
      </c>
      <c r="E12" s="127">
        <f t="shared" si="0"/>
        <v>92.20599842146804</v>
      </c>
      <c r="F12" s="128">
        <v>3866</v>
      </c>
      <c r="G12" s="129">
        <v>990</v>
      </c>
      <c r="H12" s="129">
        <v>990</v>
      </c>
      <c r="I12" s="127">
        <f t="shared" si="1"/>
        <v>25.6078634247284</v>
      </c>
    </row>
    <row r="13" spans="1:9" ht="18.75">
      <c r="A13" s="123" t="s">
        <v>4</v>
      </c>
      <c r="B13" s="124">
        <v>5036</v>
      </c>
      <c r="C13" s="125">
        <v>4874</v>
      </c>
      <c r="D13" s="126">
        <v>4874</v>
      </c>
      <c r="E13" s="127">
        <f t="shared" si="0"/>
        <v>96.78316123907862</v>
      </c>
      <c r="F13" s="128">
        <v>9204</v>
      </c>
      <c r="G13" s="129">
        <v>2770</v>
      </c>
      <c r="H13" s="129">
        <v>2770</v>
      </c>
      <c r="I13" s="127">
        <f t="shared" si="1"/>
        <v>30.09561060408518</v>
      </c>
    </row>
    <row r="14" spans="1:9" ht="18.75">
      <c r="A14" s="123" t="s">
        <v>5</v>
      </c>
      <c r="B14" s="130">
        <v>2338</v>
      </c>
      <c r="C14" s="125">
        <v>2233</v>
      </c>
      <c r="D14" s="126">
        <v>2233</v>
      </c>
      <c r="E14" s="127">
        <f t="shared" si="0"/>
        <v>95.50898203592814</v>
      </c>
      <c r="F14" s="128">
        <v>1151</v>
      </c>
      <c r="G14" s="129">
        <v>610</v>
      </c>
      <c r="H14" s="129">
        <v>185</v>
      </c>
      <c r="I14" s="127">
        <f t="shared" si="1"/>
        <v>16.072980017376196</v>
      </c>
    </row>
    <row r="15" spans="1:9" ht="18.75">
      <c r="A15" s="123" t="s">
        <v>6</v>
      </c>
      <c r="B15" s="130">
        <v>795</v>
      </c>
      <c r="C15" s="125">
        <v>795</v>
      </c>
      <c r="D15" s="126">
        <v>795</v>
      </c>
      <c r="E15" s="127">
        <f t="shared" si="0"/>
        <v>100</v>
      </c>
      <c r="F15" s="128">
        <v>199</v>
      </c>
      <c r="G15" s="129">
        <v>150</v>
      </c>
      <c r="H15" s="129">
        <v>150</v>
      </c>
      <c r="I15" s="127">
        <f t="shared" si="1"/>
        <v>75.37688442211056</v>
      </c>
    </row>
    <row r="16" spans="1:9" ht="18.75">
      <c r="A16" s="123" t="s">
        <v>7</v>
      </c>
      <c r="B16" s="130">
        <v>2125</v>
      </c>
      <c r="C16" s="125">
        <v>2180</v>
      </c>
      <c r="D16" s="126">
        <v>2180</v>
      </c>
      <c r="E16" s="127">
        <f t="shared" si="0"/>
        <v>102.58823529411765</v>
      </c>
      <c r="F16" s="128">
        <v>1723</v>
      </c>
      <c r="G16" s="129">
        <v>1723</v>
      </c>
      <c r="H16" s="129">
        <v>1723</v>
      </c>
      <c r="I16" s="127">
        <f t="shared" si="1"/>
        <v>100</v>
      </c>
    </row>
    <row r="17" spans="1:9" ht="18.75">
      <c r="A17" s="123" t="s">
        <v>8</v>
      </c>
      <c r="B17" s="124">
        <v>1362</v>
      </c>
      <c r="C17" s="125">
        <v>1362</v>
      </c>
      <c r="D17" s="126">
        <v>1362</v>
      </c>
      <c r="E17" s="127">
        <f t="shared" si="0"/>
        <v>100</v>
      </c>
      <c r="F17" s="128">
        <v>445</v>
      </c>
      <c r="G17" s="129">
        <v>200</v>
      </c>
      <c r="H17" s="129">
        <v>200</v>
      </c>
      <c r="I17" s="127">
        <f t="shared" si="1"/>
        <v>44.9438202247191</v>
      </c>
    </row>
    <row r="18" spans="1:9" ht="18.75">
      <c r="A18" s="123" t="s">
        <v>50</v>
      </c>
      <c r="B18" s="124" t="s">
        <v>72</v>
      </c>
      <c r="C18" s="125">
        <v>3048</v>
      </c>
      <c r="D18" s="126">
        <v>3011</v>
      </c>
      <c r="E18" s="127">
        <f t="shared" si="0"/>
        <v>100.46713380046712</v>
      </c>
      <c r="F18" s="128" t="s">
        <v>73</v>
      </c>
      <c r="G18" s="129"/>
      <c r="H18" s="129"/>
      <c r="I18" s="127">
        <f t="shared" si="1"/>
        <v>0</v>
      </c>
    </row>
    <row r="19" spans="1:9" ht="18.75">
      <c r="A19" s="123" t="s">
        <v>9</v>
      </c>
      <c r="B19" s="124">
        <v>1821</v>
      </c>
      <c r="C19" s="125">
        <v>1815</v>
      </c>
      <c r="D19" s="126">
        <v>1750</v>
      </c>
      <c r="E19" s="127">
        <f t="shared" si="0"/>
        <v>96.10104338275673</v>
      </c>
      <c r="F19" s="128">
        <v>1140</v>
      </c>
      <c r="G19" s="129"/>
      <c r="H19" s="129"/>
      <c r="I19" s="127">
        <f t="shared" si="1"/>
        <v>0</v>
      </c>
    </row>
    <row r="20" spans="1:9" ht="18.75">
      <c r="A20" s="123" t="s">
        <v>10</v>
      </c>
      <c r="B20" s="124">
        <v>3119</v>
      </c>
      <c r="C20" s="125">
        <v>3219</v>
      </c>
      <c r="D20" s="126">
        <v>3219</v>
      </c>
      <c r="E20" s="127">
        <f t="shared" si="0"/>
        <v>103.2061558191728</v>
      </c>
      <c r="F20" s="128">
        <v>2655</v>
      </c>
      <c r="G20" s="129">
        <v>1165</v>
      </c>
      <c r="H20" s="129">
        <v>1165</v>
      </c>
      <c r="I20" s="127">
        <f t="shared" si="1"/>
        <v>43.87947269303202</v>
      </c>
    </row>
    <row r="21" spans="1:9" ht="18.75">
      <c r="A21" s="123" t="s">
        <v>51</v>
      </c>
      <c r="B21" s="124">
        <v>1751</v>
      </c>
      <c r="C21" s="125">
        <v>1751</v>
      </c>
      <c r="D21" s="126">
        <v>1751</v>
      </c>
      <c r="E21" s="127">
        <f t="shared" si="0"/>
        <v>100</v>
      </c>
      <c r="F21" s="128">
        <v>3408</v>
      </c>
      <c r="G21" s="129">
        <v>900</v>
      </c>
      <c r="H21" s="129">
        <v>900</v>
      </c>
      <c r="I21" s="127">
        <f t="shared" si="1"/>
        <v>26.408450704225352</v>
      </c>
    </row>
    <row r="22" spans="1:9" ht="18.75">
      <c r="A22" s="123" t="s">
        <v>52</v>
      </c>
      <c r="B22" s="124">
        <v>5186</v>
      </c>
      <c r="C22" s="125">
        <v>2446</v>
      </c>
      <c r="D22" s="126">
        <v>2446</v>
      </c>
      <c r="E22" s="127">
        <f t="shared" si="0"/>
        <v>47.16544543000386</v>
      </c>
      <c r="F22" s="128">
        <v>1991</v>
      </c>
      <c r="G22" s="129">
        <v>420</v>
      </c>
      <c r="H22" s="129">
        <v>420</v>
      </c>
      <c r="I22" s="127">
        <f t="shared" si="1"/>
        <v>21.094927172275238</v>
      </c>
    </row>
    <row r="23" spans="1:9" ht="18.75">
      <c r="A23" s="123" t="s">
        <v>11</v>
      </c>
      <c r="B23" s="124">
        <v>2178</v>
      </c>
      <c r="C23" s="125">
        <v>1960</v>
      </c>
      <c r="D23" s="126">
        <v>1960</v>
      </c>
      <c r="E23" s="127">
        <f t="shared" si="0"/>
        <v>89.99081726354453</v>
      </c>
      <c r="F23" s="128">
        <v>1002</v>
      </c>
      <c r="G23" s="129"/>
      <c r="H23" s="129"/>
      <c r="I23" s="127">
        <f t="shared" si="1"/>
        <v>0</v>
      </c>
    </row>
    <row r="24" spans="1:9" ht="18.75">
      <c r="A24" s="123" t="s">
        <v>12</v>
      </c>
      <c r="B24" s="124">
        <v>6295</v>
      </c>
      <c r="C24" s="125">
        <v>5199</v>
      </c>
      <c r="D24" s="126">
        <v>5199</v>
      </c>
      <c r="E24" s="127">
        <f t="shared" si="0"/>
        <v>82.58935663224781</v>
      </c>
      <c r="F24" s="128">
        <v>2160</v>
      </c>
      <c r="G24" s="129">
        <v>22</v>
      </c>
      <c r="H24" s="129">
        <v>22</v>
      </c>
      <c r="I24" s="127">
        <f t="shared" si="1"/>
        <v>1.0185185185185186</v>
      </c>
    </row>
    <row r="25" spans="1:9" ht="18.75">
      <c r="A25" s="123" t="s">
        <v>53</v>
      </c>
      <c r="B25" s="124">
        <v>3988</v>
      </c>
      <c r="C25" s="125">
        <v>3988</v>
      </c>
      <c r="D25" s="126">
        <v>3988</v>
      </c>
      <c r="E25" s="127">
        <f t="shared" si="0"/>
        <v>100</v>
      </c>
      <c r="F25" s="128">
        <v>2408</v>
      </c>
      <c r="G25" s="129">
        <v>901</v>
      </c>
      <c r="H25" s="129">
        <v>688</v>
      </c>
      <c r="I25" s="127">
        <f t="shared" si="1"/>
        <v>28.57142857142857</v>
      </c>
    </row>
    <row r="26" spans="1:9" ht="18.75">
      <c r="A26" s="123" t="s">
        <v>13</v>
      </c>
      <c r="B26" s="124">
        <v>3868</v>
      </c>
      <c r="C26" s="125">
        <v>3727</v>
      </c>
      <c r="D26" s="126">
        <v>3727</v>
      </c>
      <c r="E26" s="127">
        <f t="shared" si="0"/>
        <v>96.35470527404343</v>
      </c>
      <c r="F26" s="128">
        <v>3968</v>
      </c>
      <c r="G26" s="129">
        <v>1184</v>
      </c>
      <c r="H26" s="129">
        <v>1146</v>
      </c>
      <c r="I26" s="127">
        <f t="shared" si="1"/>
        <v>28.881048387096776</v>
      </c>
    </row>
    <row r="27" spans="1:9" ht="19.5" thickBot="1">
      <c r="A27" s="131"/>
      <c r="B27" s="132"/>
      <c r="C27" s="133"/>
      <c r="D27" s="134"/>
      <c r="E27" s="135"/>
      <c r="F27" s="136"/>
      <c r="G27" s="137"/>
      <c r="H27" s="137"/>
      <c r="I27" s="138"/>
    </row>
    <row r="28" spans="1:9" ht="19.5" thickBot="1">
      <c r="A28" s="139" t="s">
        <v>23</v>
      </c>
      <c r="B28" s="140">
        <f>SUM(B6:B27)</f>
        <v>65302</v>
      </c>
      <c r="C28" s="141">
        <f>SUM(C6:C27)</f>
        <v>64140</v>
      </c>
      <c r="D28" s="141">
        <f>SUM(D6:D27)</f>
        <v>63156</v>
      </c>
      <c r="E28" s="142">
        <f>D28/B28*100</f>
        <v>96.71373005420966</v>
      </c>
      <c r="F28" s="143">
        <f>SUM(F6:F27)</f>
        <v>47307</v>
      </c>
      <c r="G28" s="144">
        <f>SUM(G6:G27)</f>
        <v>17554</v>
      </c>
      <c r="H28" s="144">
        <f>SUM(H6:H27)</f>
        <v>15932</v>
      </c>
      <c r="I28" s="145">
        <f>H28/F28*100</f>
        <v>33.67789122117234</v>
      </c>
    </row>
  </sheetData>
  <mergeCells count="6">
    <mergeCell ref="A1:H1"/>
    <mergeCell ref="F2:I2"/>
    <mergeCell ref="A3:A5"/>
    <mergeCell ref="B3:I3"/>
    <mergeCell ref="B4:E4"/>
    <mergeCell ref="F4:I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90" zoomScalePageLayoutView="0" workbookViewId="0" topLeftCell="A1">
      <selection activeCell="E29" sqref="E29"/>
    </sheetView>
  </sheetViews>
  <sheetFormatPr defaultColWidth="9.00390625" defaultRowHeight="12.75"/>
  <cols>
    <col min="1" max="1" width="21.25390625" style="0" customWidth="1"/>
    <col min="2" max="2" width="8.75390625" style="0" customWidth="1"/>
    <col min="3" max="3" width="8.00390625" style="0" customWidth="1"/>
    <col min="4" max="4" width="7.875" style="0" customWidth="1"/>
    <col min="5" max="5" width="9.00390625" style="0" customWidth="1"/>
    <col min="6" max="6" width="8.75390625" style="0" customWidth="1"/>
    <col min="7" max="7" width="7.375" style="0" customWidth="1"/>
    <col min="8" max="8" width="7.25390625" style="0" customWidth="1"/>
    <col min="9" max="10" width="7.625" style="0" customWidth="1"/>
    <col min="11" max="11" width="8.00390625" style="0" customWidth="1"/>
    <col min="12" max="12" width="7.875" style="0" customWidth="1"/>
    <col min="13" max="13" width="8.625" style="0" customWidth="1"/>
    <col min="14" max="15" width="8.375" style="0" customWidth="1"/>
    <col min="16" max="16" width="8.75390625" style="0" customWidth="1"/>
  </cols>
  <sheetData>
    <row r="1" spans="1:16" ht="18.75">
      <c r="A1" s="394" t="s">
        <v>25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1"/>
      <c r="O1" s="397">
        <v>42563</v>
      </c>
      <c r="P1" s="397"/>
    </row>
    <row r="2" spans="1:16" ht="16.5" thickBot="1">
      <c r="A2" s="401" t="s">
        <v>26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398"/>
      <c r="O2" s="398"/>
      <c r="P2" s="398"/>
    </row>
    <row r="3" spans="1:16" ht="16.5" thickBot="1">
      <c r="A3" s="396" t="s">
        <v>27</v>
      </c>
      <c r="B3" s="395" t="s">
        <v>28</v>
      </c>
      <c r="C3" s="395"/>
      <c r="D3" s="395"/>
      <c r="E3" s="402" t="s">
        <v>29</v>
      </c>
      <c r="F3" s="402"/>
      <c r="G3" s="402"/>
      <c r="H3" s="402"/>
      <c r="I3" s="402"/>
      <c r="J3" s="402"/>
      <c r="K3" s="383" t="s">
        <v>30</v>
      </c>
      <c r="L3" s="383"/>
      <c r="M3" s="395" t="s">
        <v>31</v>
      </c>
      <c r="N3" s="395"/>
      <c r="O3" s="395"/>
      <c r="P3" s="395"/>
    </row>
    <row r="4" spans="1:16" ht="16.5" thickBot="1">
      <c r="A4" s="396"/>
      <c r="B4" s="388" t="s">
        <v>32</v>
      </c>
      <c r="C4" s="391" t="s">
        <v>33</v>
      </c>
      <c r="D4" s="391"/>
      <c r="E4" s="402"/>
      <c r="F4" s="402"/>
      <c r="G4" s="402"/>
      <c r="H4" s="402"/>
      <c r="I4" s="402"/>
      <c r="J4" s="402"/>
      <c r="K4" s="387" t="s">
        <v>34</v>
      </c>
      <c r="L4" s="387"/>
      <c r="M4" s="399" t="s">
        <v>35</v>
      </c>
      <c r="N4" s="399"/>
      <c r="O4" s="400" t="s">
        <v>20</v>
      </c>
      <c r="P4" s="400"/>
    </row>
    <row r="5" spans="1:16" ht="16.5" thickBot="1">
      <c r="A5" s="396"/>
      <c r="B5" s="388"/>
      <c r="C5" s="392" t="s">
        <v>36</v>
      </c>
      <c r="D5" s="392"/>
      <c r="E5" s="393" t="s">
        <v>37</v>
      </c>
      <c r="F5" s="393"/>
      <c r="G5" s="390" t="s">
        <v>38</v>
      </c>
      <c r="H5" s="390"/>
      <c r="I5" s="386" t="s">
        <v>39</v>
      </c>
      <c r="J5" s="386"/>
      <c r="K5" s="389" t="s">
        <v>40</v>
      </c>
      <c r="L5" s="389"/>
      <c r="M5" s="384" t="s">
        <v>38</v>
      </c>
      <c r="N5" s="384"/>
      <c r="O5" s="385" t="s">
        <v>38</v>
      </c>
      <c r="P5" s="385"/>
    </row>
    <row r="6" spans="1:16" ht="16.5" thickBot="1">
      <c r="A6" s="396"/>
      <c r="B6" s="388"/>
      <c r="C6" s="2" t="s">
        <v>94</v>
      </c>
      <c r="D6" s="2" t="s">
        <v>95</v>
      </c>
      <c r="E6" s="3" t="s">
        <v>41</v>
      </c>
      <c r="F6" s="4" t="s">
        <v>42</v>
      </c>
      <c r="G6" s="3" t="s">
        <v>41</v>
      </c>
      <c r="H6" s="4" t="s">
        <v>42</v>
      </c>
      <c r="I6" s="3" t="s">
        <v>41</v>
      </c>
      <c r="J6" s="5" t="s">
        <v>42</v>
      </c>
      <c r="K6" s="3" t="s">
        <v>41</v>
      </c>
      <c r="L6" s="6" t="s">
        <v>42</v>
      </c>
      <c r="M6" s="3" t="s">
        <v>41</v>
      </c>
      <c r="N6" s="4" t="s">
        <v>42</v>
      </c>
      <c r="O6" s="7" t="s">
        <v>41</v>
      </c>
      <c r="P6" s="4" t="s">
        <v>42</v>
      </c>
    </row>
    <row r="7" spans="1:16" ht="17.25" customHeight="1">
      <c r="A7" s="8" t="s">
        <v>0</v>
      </c>
      <c r="B7" s="9">
        <v>56</v>
      </c>
      <c r="C7" s="10">
        <v>56</v>
      </c>
      <c r="D7" s="10">
        <v>56</v>
      </c>
      <c r="E7" s="11">
        <v>72</v>
      </c>
      <c r="F7" s="12">
        <v>66.8</v>
      </c>
      <c r="G7" s="11">
        <v>0.4</v>
      </c>
      <c r="H7" s="13">
        <v>0.4</v>
      </c>
      <c r="I7" s="11">
        <v>0.3</v>
      </c>
      <c r="J7" s="14">
        <v>0.3</v>
      </c>
      <c r="K7" s="15">
        <f aca="true" t="shared" si="0" ref="K7:K28">G7/D7*1000</f>
        <v>7.142857142857143</v>
      </c>
      <c r="L7" s="16">
        <v>7.142857142857143</v>
      </c>
      <c r="M7" s="17">
        <v>6.5</v>
      </c>
      <c r="N7" s="18">
        <v>6.5</v>
      </c>
      <c r="O7" s="19">
        <v>0.5</v>
      </c>
      <c r="P7" s="20">
        <v>0.5</v>
      </c>
    </row>
    <row r="8" spans="1:16" ht="15.75" customHeight="1">
      <c r="A8" s="104" t="s">
        <v>14</v>
      </c>
      <c r="B8" s="21">
        <v>1004</v>
      </c>
      <c r="C8" s="22">
        <v>1111</v>
      </c>
      <c r="D8" s="22">
        <v>1111</v>
      </c>
      <c r="E8" s="23">
        <v>2376</v>
      </c>
      <c r="F8" s="24">
        <v>1820.3</v>
      </c>
      <c r="G8" s="23">
        <v>13.2</v>
      </c>
      <c r="H8" s="25">
        <v>10.9</v>
      </c>
      <c r="I8" s="23">
        <v>11.6</v>
      </c>
      <c r="J8" s="26">
        <v>9.4</v>
      </c>
      <c r="K8" s="27">
        <f t="shared" si="0"/>
        <v>11.881188118811881</v>
      </c>
      <c r="L8" s="28">
        <v>10.976837865055389</v>
      </c>
      <c r="M8" s="29">
        <v>564</v>
      </c>
      <c r="N8" s="30">
        <v>597</v>
      </c>
      <c r="O8" s="31">
        <v>3</v>
      </c>
      <c r="P8" s="32">
        <v>3</v>
      </c>
    </row>
    <row r="9" spans="1:16" ht="15.75" customHeight="1">
      <c r="A9" s="104" t="s">
        <v>15</v>
      </c>
      <c r="B9" s="21">
        <v>1149</v>
      </c>
      <c r="C9" s="22">
        <v>1149</v>
      </c>
      <c r="D9" s="22">
        <v>1149</v>
      </c>
      <c r="E9" s="23">
        <v>2340</v>
      </c>
      <c r="F9" s="24">
        <v>1853.7</v>
      </c>
      <c r="G9" s="23">
        <v>13</v>
      </c>
      <c r="H9" s="25">
        <v>11.1</v>
      </c>
      <c r="I9" s="23">
        <v>11.2</v>
      </c>
      <c r="J9" s="26">
        <v>9.8</v>
      </c>
      <c r="K9" s="27">
        <f t="shared" si="0"/>
        <v>11.314186248912097</v>
      </c>
      <c r="L9" s="28">
        <v>11.696522655426763</v>
      </c>
      <c r="M9" s="29">
        <v>972</v>
      </c>
      <c r="N9" s="30">
        <v>692</v>
      </c>
      <c r="O9" s="31">
        <v>4</v>
      </c>
      <c r="P9" s="32">
        <v>4</v>
      </c>
    </row>
    <row r="10" spans="1:16" ht="17.25" customHeight="1">
      <c r="A10" s="104" t="s">
        <v>1</v>
      </c>
      <c r="B10" s="21">
        <v>299</v>
      </c>
      <c r="C10" s="22">
        <v>333</v>
      </c>
      <c r="D10" s="22">
        <v>333</v>
      </c>
      <c r="E10" s="23">
        <v>558</v>
      </c>
      <c r="F10" s="24">
        <v>484.3</v>
      </c>
      <c r="G10" s="23">
        <v>3.1</v>
      </c>
      <c r="H10" s="25">
        <v>2.9</v>
      </c>
      <c r="I10" s="23">
        <v>3</v>
      </c>
      <c r="J10" s="26">
        <v>2.8</v>
      </c>
      <c r="K10" s="27">
        <f t="shared" si="0"/>
        <v>9.30930930930931</v>
      </c>
      <c r="L10" s="28">
        <v>9.764309764309763</v>
      </c>
      <c r="M10" s="29">
        <v>618</v>
      </c>
      <c r="N10" s="30">
        <v>577</v>
      </c>
      <c r="O10" s="31">
        <v>4</v>
      </c>
      <c r="P10" s="32">
        <v>4</v>
      </c>
    </row>
    <row r="11" spans="1:16" ht="16.5" customHeight="1">
      <c r="A11" s="104" t="s">
        <v>2</v>
      </c>
      <c r="B11" s="21">
        <v>690</v>
      </c>
      <c r="C11" s="22">
        <v>690</v>
      </c>
      <c r="D11" s="22">
        <v>690</v>
      </c>
      <c r="E11" s="23">
        <v>1602</v>
      </c>
      <c r="F11" s="24">
        <v>1452.9</v>
      </c>
      <c r="G11" s="23">
        <v>8.9</v>
      </c>
      <c r="H11" s="25">
        <v>8.7</v>
      </c>
      <c r="I11" s="23">
        <v>7.8</v>
      </c>
      <c r="J11" s="26">
        <v>7.7</v>
      </c>
      <c r="K11" s="27">
        <f t="shared" si="0"/>
        <v>12.898550724637682</v>
      </c>
      <c r="L11" s="28">
        <v>12.608695652173912</v>
      </c>
      <c r="M11" s="29">
        <v>2048</v>
      </c>
      <c r="N11" s="30">
        <v>1042.5</v>
      </c>
      <c r="O11" s="31">
        <v>10.5</v>
      </c>
      <c r="P11" s="32">
        <v>10.5</v>
      </c>
    </row>
    <row r="12" spans="1:16" ht="14.25" customHeight="1">
      <c r="A12" s="104" t="s">
        <v>43</v>
      </c>
      <c r="B12" s="21">
        <v>433</v>
      </c>
      <c r="C12" s="22">
        <v>467</v>
      </c>
      <c r="D12" s="22">
        <v>467</v>
      </c>
      <c r="E12" s="23">
        <v>1458</v>
      </c>
      <c r="F12" s="24">
        <v>1269.2</v>
      </c>
      <c r="G12" s="23">
        <v>8.1</v>
      </c>
      <c r="H12" s="25">
        <v>7.6</v>
      </c>
      <c r="I12" s="23">
        <v>7.9</v>
      </c>
      <c r="J12" s="26">
        <v>7.3</v>
      </c>
      <c r="K12" s="27">
        <f t="shared" si="0"/>
        <v>17.344753747323338</v>
      </c>
      <c r="L12" s="28">
        <v>17.47126436781609</v>
      </c>
      <c r="M12" s="29">
        <v>1556.9</v>
      </c>
      <c r="N12" s="30">
        <v>1099.5</v>
      </c>
      <c r="O12" s="31">
        <v>10.3</v>
      </c>
      <c r="P12" s="32">
        <v>12.7</v>
      </c>
    </row>
    <row r="13" spans="1:16" ht="15.75" customHeight="1">
      <c r="A13" s="104" t="s">
        <v>3</v>
      </c>
      <c r="B13" s="21">
        <v>1659</v>
      </c>
      <c r="C13" s="22">
        <v>1380</v>
      </c>
      <c r="D13" s="22">
        <v>1380</v>
      </c>
      <c r="E13" s="23">
        <v>3510</v>
      </c>
      <c r="F13" s="24">
        <v>3774.2</v>
      </c>
      <c r="G13" s="23">
        <v>19.5</v>
      </c>
      <c r="H13" s="25">
        <v>22.6</v>
      </c>
      <c r="I13" s="23">
        <v>16.6</v>
      </c>
      <c r="J13" s="26">
        <v>19.85</v>
      </c>
      <c r="K13" s="27">
        <f t="shared" si="0"/>
        <v>14.130434782608695</v>
      </c>
      <c r="L13" s="28">
        <v>13.622664255575648</v>
      </c>
      <c r="M13" s="29">
        <v>523</v>
      </c>
      <c r="N13" s="30">
        <v>582</v>
      </c>
      <c r="O13" s="31">
        <v>3</v>
      </c>
      <c r="P13" s="32">
        <v>4</v>
      </c>
    </row>
    <row r="14" spans="1:16" ht="16.5" customHeight="1">
      <c r="A14" s="104" t="s">
        <v>4</v>
      </c>
      <c r="B14" s="21">
        <v>2742</v>
      </c>
      <c r="C14" s="22">
        <v>2742</v>
      </c>
      <c r="D14" s="22">
        <v>2742</v>
      </c>
      <c r="E14" s="23">
        <v>6804</v>
      </c>
      <c r="F14" s="24">
        <v>6579.8</v>
      </c>
      <c r="G14" s="23">
        <v>37.8</v>
      </c>
      <c r="H14" s="25">
        <v>39.4</v>
      </c>
      <c r="I14" s="23">
        <v>33.8</v>
      </c>
      <c r="J14" s="26">
        <v>35.3</v>
      </c>
      <c r="K14" s="27">
        <f t="shared" si="0"/>
        <v>13.785557986870897</v>
      </c>
      <c r="L14" s="28">
        <v>15.306915306915306</v>
      </c>
      <c r="M14" s="29">
        <v>2808</v>
      </c>
      <c r="N14" s="30">
        <v>2690</v>
      </c>
      <c r="O14" s="31">
        <v>27</v>
      </c>
      <c r="P14" s="32">
        <v>27</v>
      </c>
    </row>
    <row r="15" spans="1:16" ht="17.25" customHeight="1">
      <c r="A15" s="104" t="s">
        <v>5</v>
      </c>
      <c r="B15" s="21">
        <v>711</v>
      </c>
      <c r="C15" s="22">
        <v>706</v>
      </c>
      <c r="D15" s="22">
        <v>706</v>
      </c>
      <c r="E15" s="23">
        <v>1113.7</v>
      </c>
      <c r="F15" s="24">
        <v>1185.7</v>
      </c>
      <c r="G15" s="23">
        <v>7.8</v>
      </c>
      <c r="H15" s="25">
        <v>7.1</v>
      </c>
      <c r="I15" s="23">
        <v>7.3</v>
      </c>
      <c r="J15" s="26">
        <v>6.6</v>
      </c>
      <c r="K15" s="27">
        <f t="shared" si="0"/>
        <v>11.04815864022663</v>
      </c>
      <c r="L15" s="28">
        <v>10.923076923076923</v>
      </c>
      <c r="M15" s="29">
        <v>50.6</v>
      </c>
      <c r="N15" s="30">
        <v>45.2</v>
      </c>
      <c r="O15" s="31">
        <v>0.3</v>
      </c>
      <c r="P15" s="32">
        <v>0.3</v>
      </c>
    </row>
    <row r="16" spans="1:16" ht="18.75" customHeight="1">
      <c r="A16" s="104" t="s">
        <v>6</v>
      </c>
      <c r="B16" s="21">
        <v>600</v>
      </c>
      <c r="C16" s="22">
        <v>596</v>
      </c>
      <c r="D16" s="22">
        <v>596</v>
      </c>
      <c r="E16" s="23">
        <v>1548</v>
      </c>
      <c r="F16" s="24">
        <v>1519.7</v>
      </c>
      <c r="G16" s="23">
        <v>8.6</v>
      </c>
      <c r="H16" s="25">
        <v>9.1</v>
      </c>
      <c r="I16" s="23">
        <v>7.9</v>
      </c>
      <c r="J16" s="26">
        <v>8.4</v>
      </c>
      <c r="K16" s="27">
        <f t="shared" si="0"/>
        <v>14.429530201342281</v>
      </c>
      <c r="L16" s="28">
        <v>15.449915110356537</v>
      </c>
      <c r="M16" s="29">
        <v>2152</v>
      </c>
      <c r="N16" s="30">
        <v>1710</v>
      </c>
      <c r="O16" s="31">
        <v>15</v>
      </c>
      <c r="P16" s="32">
        <v>10</v>
      </c>
    </row>
    <row r="17" spans="1:16" ht="17.25" customHeight="1">
      <c r="A17" s="104" t="s">
        <v>7</v>
      </c>
      <c r="B17" s="21">
        <v>950</v>
      </c>
      <c r="C17" s="22">
        <v>950</v>
      </c>
      <c r="D17" s="22">
        <v>950</v>
      </c>
      <c r="E17" s="23">
        <v>3078</v>
      </c>
      <c r="F17" s="24">
        <v>2672</v>
      </c>
      <c r="G17" s="23">
        <v>17.1</v>
      </c>
      <c r="H17" s="25">
        <v>16</v>
      </c>
      <c r="I17" s="23">
        <v>16.9</v>
      </c>
      <c r="J17" s="26">
        <v>15.1</v>
      </c>
      <c r="K17" s="27">
        <f t="shared" si="0"/>
        <v>18.000000000000004</v>
      </c>
      <c r="L17" s="28">
        <v>18.30663615560641</v>
      </c>
      <c r="M17" s="29">
        <v>1060</v>
      </c>
      <c r="N17" s="30">
        <v>632</v>
      </c>
      <c r="O17" s="31">
        <v>5</v>
      </c>
      <c r="P17" s="32">
        <v>5</v>
      </c>
    </row>
    <row r="18" spans="1:16" ht="15.75" customHeight="1">
      <c r="A18" s="104" t="s">
        <v>8</v>
      </c>
      <c r="B18" s="21">
        <v>314</v>
      </c>
      <c r="C18" s="22">
        <v>382</v>
      </c>
      <c r="D18" s="22">
        <v>382</v>
      </c>
      <c r="E18" s="23">
        <v>727.2</v>
      </c>
      <c r="F18" s="24">
        <v>400.8</v>
      </c>
      <c r="G18" s="23">
        <v>4.2</v>
      </c>
      <c r="H18" s="25">
        <v>2.4</v>
      </c>
      <c r="I18" s="23">
        <v>2.9</v>
      </c>
      <c r="J18" s="26">
        <v>2</v>
      </c>
      <c r="K18" s="27">
        <f t="shared" si="0"/>
        <v>10.99476439790576</v>
      </c>
      <c r="L18" s="28">
        <v>9.716599190283402</v>
      </c>
      <c r="M18" s="29">
        <v>1536.9</v>
      </c>
      <c r="N18" s="30">
        <v>578</v>
      </c>
      <c r="O18" s="31">
        <v>11</v>
      </c>
      <c r="P18" s="32">
        <v>6</v>
      </c>
    </row>
    <row r="19" spans="1:16" ht="15.75" customHeight="1">
      <c r="A19" s="104" t="s">
        <v>16</v>
      </c>
      <c r="B19" s="21">
        <v>1326</v>
      </c>
      <c r="C19" s="22">
        <v>1384</v>
      </c>
      <c r="D19" s="22">
        <v>1384</v>
      </c>
      <c r="E19" s="23">
        <v>2844</v>
      </c>
      <c r="F19" s="24">
        <v>2538.4</v>
      </c>
      <c r="G19" s="23">
        <v>15.8</v>
      </c>
      <c r="H19" s="25">
        <v>15.2</v>
      </c>
      <c r="I19" s="23">
        <v>14.5</v>
      </c>
      <c r="J19" s="26">
        <v>13.5</v>
      </c>
      <c r="K19" s="27">
        <f t="shared" si="0"/>
        <v>11.416184971098268</v>
      </c>
      <c r="L19" s="28">
        <v>11.463046757164403</v>
      </c>
      <c r="M19" s="29">
        <v>689</v>
      </c>
      <c r="N19" s="30">
        <v>697</v>
      </c>
      <c r="O19" s="31">
        <v>5</v>
      </c>
      <c r="P19" s="32">
        <v>5</v>
      </c>
    </row>
    <row r="20" spans="1:16" ht="15.75" customHeight="1">
      <c r="A20" s="104" t="s">
        <v>9</v>
      </c>
      <c r="B20" s="21">
        <v>1300</v>
      </c>
      <c r="C20" s="22">
        <v>1281</v>
      </c>
      <c r="D20" s="22">
        <v>1281</v>
      </c>
      <c r="E20" s="23">
        <v>2970</v>
      </c>
      <c r="F20" s="24">
        <v>3072.8</v>
      </c>
      <c r="G20" s="23">
        <v>16.5</v>
      </c>
      <c r="H20" s="25">
        <v>18.4</v>
      </c>
      <c r="I20" s="23">
        <v>14.9</v>
      </c>
      <c r="J20" s="26">
        <v>16.8</v>
      </c>
      <c r="K20" s="27">
        <f t="shared" si="0"/>
        <v>12.88056206088993</v>
      </c>
      <c r="L20" s="28">
        <v>14.408770555990602</v>
      </c>
      <c r="M20" s="29">
        <v>172.8</v>
      </c>
      <c r="N20" s="30">
        <v>171</v>
      </c>
      <c r="O20" s="31">
        <v>1.2</v>
      </c>
      <c r="P20" s="32">
        <v>1</v>
      </c>
    </row>
    <row r="21" spans="1:16" ht="18.75" customHeight="1">
      <c r="A21" s="104" t="s">
        <v>10</v>
      </c>
      <c r="B21" s="21">
        <v>933</v>
      </c>
      <c r="C21" s="22">
        <v>968</v>
      </c>
      <c r="D21" s="22">
        <v>968</v>
      </c>
      <c r="E21" s="23">
        <v>1440</v>
      </c>
      <c r="F21" s="24">
        <v>1419.5</v>
      </c>
      <c r="G21" s="23">
        <v>8</v>
      </c>
      <c r="H21" s="25">
        <v>8.5</v>
      </c>
      <c r="I21" s="23">
        <v>7.3</v>
      </c>
      <c r="J21" s="26">
        <v>7.4</v>
      </c>
      <c r="K21" s="27">
        <f t="shared" si="0"/>
        <v>8.264462809917356</v>
      </c>
      <c r="L21" s="28">
        <v>9.159482758620689</v>
      </c>
      <c r="M21" s="29">
        <v>363.9</v>
      </c>
      <c r="N21" s="30">
        <v>368.2</v>
      </c>
      <c r="O21" s="31">
        <v>1.9</v>
      </c>
      <c r="P21" s="32">
        <v>2.2</v>
      </c>
    </row>
    <row r="22" spans="1:16" ht="17.25" customHeight="1">
      <c r="A22" s="104" t="s">
        <v>17</v>
      </c>
      <c r="B22" s="21">
        <v>976</v>
      </c>
      <c r="C22" s="22">
        <v>1006</v>
      </c>
      <c r="D22" s="22">
        <v>1006</v>
      </c>
      <c r="E22" s="23">
        <v>2502</v>
      </c>
      <c r="F22" s="24">
        <v>2454.9</v>
      </c>
      <c r="G22" s="23">
        <v>13.9</v>
      </c>
      <c r="H22" s="25">
        <v>14.7</v>
      </c>
      <c r="I22" s="23">
        <v>13.1</v>
      </c>
      <c r="J22" s="26">
        <v>13.7</v>
      </c>
      <c r="K22" s="27">
        <f t="shared" si="0"/>
        <v>13.817097415506959</v>
      </c>
      <c r="L22" s="28">
        <v>14.729458917835672</v>
      </c>
      <c r="M22" s="29">
        <v>1482</v>
      </c>
      <c r="N22" s="30">
        <v>1348.1</v>
      </c>
      <c r="O22" s="31">
        <v>7.7</v>
      </c>
      <c r="P22" s="32">
        <v>8.3</v>
      </c>
    </row>
    <row r="23" spans="1:16" ht="17.25" customHeight="1">
      <c r="A23" s="104" t="s">
        <v>18</v>
      </c>
      <c r="B23" s="21">
        <v>1980</v>
      </c>
      <c r="C23" s="22">
        <v>1967</v>
      </c>
      <c r="D23" s="22">
        <v>1969</v>
      </c>
      <c r="E23" s="23">
        <v>6786</v>
      </c>
      <c r="F23" s="24">
        <v>7030.7</v>
      </c>
      <c r="G23" s="23">
        <v>37.7</v>
      </c>
      <c r="H23" s="25">
        <v>42.1</v>
      </c>
      <c r="I23" s="23">
        <v>37.4</v>
      </c>
      <c r="J23" s="26">
        <v>37.6</v>
      </c>
      <c r="K23" s="27">
        <f t="shared" si="0"/>
        <v>19.146775012696803</v>
      </c>
      <c r="L23" s="28">
        <v>21.187720181177657</v>
      </c>
      <c r="M23" s="29">
        <v>626.7</v>
      </c>
      <c r="N23" s="30">
        <v>669</v>
      </c>
      <c r="O23" s="31">
        <v>4.4</v>
      </c>
      <c r="P23" s="32">
        <v>6</v>
      </c>
    </row>
    <row r="24" spans="1:16" ht="17.25" customHeight="1">
      <c r="A24" s="104" t="s">
        <v>11</v>
      </c>
      <c r="B24" s="21">
        <v>328</v>
      </c>
      <c r="C24" s="22">
        <v>358</v>
      </c>
      <c r="D24" s="22">
        <v>358</v>
      </c>
      <c r="E24" s="23">
        <v>721.9</v>
      </c>
      <c r="F24" s="24">
        <v>400.8</v>
      </c>
      <c r="G24" s="23">
        <v>3.9</v>
      </c>
      <c r="H24" s="25">
        <v>2.4</v>
      </c>
      <c r="I24" s="23">
        <v>2.3</v>
      </c>
      <c r="J24" s="26">
        <v>1.1</v>
      </c>
      <c r="K24" s="27">
        <f t="shared" si="0"/>
        <v>10.893854748603351</v>
      </c>
      <c r="L24" s="28">
        <v>9.561752988047807</v>
      </c>
      <c r="M24" s="29">
        <v>366</v>
      </c>
      <c r="N24" s="30">
        <v>318</v>
      </c>
      <c r="O24" s="31">
        <v>2</v>
      </c>
      <c r="P24" s="32">
        <v>3</v>
      </c>
    </row>
    <row r="25" spans="1:16" ht="17.25" customHeight="1">
      <c r="A25" s="104" t="s">
        <v>12</v>
      </c>
      <c r="B25" s="21">
        <v>1497</v>
      </c>
      <c r="C25" s="22">
        <v>1368</v>
      </c>
      <c r="D25" s="22">
        <v>1368</v>
      </c>
      <c r="E25" s="23">
        <v>3168</v>
      </c>
      <c r="F25" s="24">
        <v>3173</v>
      </c>
      <c r="G25" s="23">
        <v>17.6</v>
      </c>
      <c r="H25" s="25">
        <v>19</v>
      </c>
      <c r="I25" s="23">
        <v>16.9</v>
      </c>
      <c r="J25" s="26">
        <v>17.1</v>
      </c>
      <c r="K25" s="27">
        <f t="shared" si="0"/>
        <v>12.865497076023393</v>
      </c>
      <c r="L25" s="28">
        <v>12.692050768203073</v>
      </c>
      <c r="M25" s="29"/>
      <c r="N25" s="30"/>
      <c r="O25" s="31"/>
      <c r="P25" s="32"/>
    </row>
    <row r="26" spans="1:16" ht="16.5" customHeight="1">
      <c r="A26" s="104" t="s">
        <v>19</v>
      </c>
      <c r="B26" s="21">
        <v>551</v>
      </c>
      <c r="C26" s="22">
        <v>539</v>
      </c>
      <c r="D26" s="22">
        <v>539</v>
      </c>
      <c r="E26" s="23">
        <v>1134</v>
      </c>
      <c r="F26" s="24">
        <v>968.6</v>
      </c>
      <c r="G26" s="23">
        <v>6.3</v>
      </c>
      <c r="H26" s="25">
        <v>5.8</v>
      </c>
      <c r="I26" s="23">
        <v>5.6</v>
      </c>
      <c r="J26" s="26">
        <v>5.1</v>
      </c>
      <c r="K26" s="27">
        <f>G26/D26*1000</f>
        <v>11.688311688311689</v>
      </c>
      <c r="L26" s="28">
        <v>9.747899159663865</v>
      </c>
      <c r="M26" s="29">
        <v>2279</v>
      </c>
      <c r="N26" s="30">
        <v>1775</v>
      </c>
      <c r="O26" s="31">
        <v>11</v>
      </c>
      <c r="P26" s="32">
        <v>10</v>
      </c>
    </row>
    <row r="27" spans="1:16" ht="15.75" customHeight="1">
      <c r="A27" s="104" t="s">
        <v>13</v>
      </c>
      <c r="B27" s="21">
        <v>3822</v>
      </c>
      <c r="C27" s="22">
        <v>3822</v>
      </c>
      <c r="D27" s="22">
        <v>3822</v>
      </c>
      <c r="E27" s="23">
        <v>8550</v>
      </c>
      <c r="F27" s="24">
        <v>7498.3</v>
      </c>
      <c r="G27" s="23">
        <v>47.5</v>
      </c>
      <c r="H27" s="25">
        <v>47.5</v>
      </c>
      <c r="I27" s="23">
        <v>42</v>
      </c>
      <c r="J27" s="26">
        <v>37.2</v>
      </c>
      <c r="K27" s="27">
        <f t="shared" si="0"/>
        <v>12.428048142333857</v>
      </c>
      <c r="L27" s="28">
        <v>11.74777603349032</v>
      </c>
      <c r="M27" s="29">
        <v>1272</v>
      </c>
      <c r="N27" s="30">
        <v>1364</v>
      </c>
      <c r="O27" s="31">
        <v>6</v>
      </c>
      <c r="P27" s="32">
        <v>10</v>
      </c>
    </row>
    <row r="28" spans="1:16" ht="16.5" customHeight="1" thickBot="1">
      <c r="A28" s="33" t="s">
        <v>44</v>
      </c>
      <c r="B28" s="34">
        <v>100</v>
      </c>
      <c r="C28" s="35">
        <v>100</v>
      </c>
      <c r="D28" s="35">
        <v>100</v>
      </c>
      <c r="E28" s="36">
        <v>126</v>
      </c>
      <c r="F28" s="37">
        <v>116.9</v>
      </c>
      <c r="G28" s="36">
        <v>0.7</v>
      </c>
      <c r="H28" s="38">
        <v>0.7</v>
      </c>
      <c r="I28" s="36">
        <v>2.4</v>
      </c>
      <c r="J28" s="39">
        <v>2.4</v>
      </c>
      <c r="K28" s="40">
        <f t="shared" si="0"/>
        <v>6.999999999999999</v>
      </c>
      <c r="L28" s="41">
        <v>7</v>
      </c>
      <c r="M28" s="42"/>
      <c r="N28" s="43"/>
      <c r="O28" s="44"/>
      <c r="P28" s="45"/>
    </row>
    <row r="29" spans="1:16" ht="15.75" customHeight="1" thickBot="1">
      <c r="A29" s="46" t="s">
        <v>45</v>
      </c>
      <c r="B29" s="47">
        <v>23432</v>
      </c>
      <c r="C29" s="48">
        <f>SUM(C7:C28)</f>
        <v>23355</v>
      </c>
      <c r="D29" s="48">
        <f>SUM(D7:D28)</f>
        <v>23357</v>
      </c>
      <c r="E29" s="49">
        <f>SUM(E7:E28)</f>
        <v>55428.8</v>
      </c>
      <c r="F29" s="50">
        <v>51753.3</v>
      </c>
      <c r="G29" s="51">
        <f>SUM(G7:G28)</f>
        <v>309.6</v>
      </c>
      <c r="H29" s="52">
        <v>309.9</v>
      </c>
      <c r="I29" s="53">
        <f>SUM(I7:I28)</f>
        <v>283.6</v>
      </c>
      <c r="J29" s="52">
        <v>276.45</v>
      </c>
      <c r="K29" s="54">
        <f>G29/D29*1000</f>
        <v>13.255126942672433</v>
      </c>
      <c r="L29" s="54">
        <v>13.595683074493287</v>
      </c>
      <c r="M29" s="53">
        <f>SUM(M7:M28)</f>
        <v>21147.3</v>
      </c>
      <c r="N29" s="55">
        <v>16962</v>
      </c>
      <c r="O29" s="53">
        <f>SUM(O7:O28)</f>
        <v>132.8</v>
      </c>
      <c r="P29" s="55">
        <v>132.5</v>
      </c>
    </row>
  </sheetData>
  <sheetProtection/>
  <mergeCells count="21">
    <mergeCell ref="A1:M1"/>
    <mergeCell ref="M3:P3"/>
    <mergeCell ref="A3:A6"/>
    <mergeCell ref="B3:D3"/>
    <mergeCell ref="O1:P1"/>
    <mergeCell ref="N2:P2"/>
    <mergeCell ref="M4:N4"/>
    <mergeCell ref="O4:P4"/>
    <mergeCell ref="A2:M2"/>
    <mergeCell ref="E3:J4"/>
    <mergeCell ref="B4:B6"/>
    <mergeCell ref="K5:L5"/>
    <mergeCell ref="G5:H5"/>
    <mergeCell ref="C4:D4"/>
    <mergeCell ref="C5:D5"/>
    <mergeCell ref="E5:F5"/>
    <mergeCell ref="K3:L3"/>
    <mergeCell ref="M5:N5"/>
    <mergeCell ref="O5:P5"/>
    <mergeCell ref="I5:J5"/>
    <mergeCell ref="K4:L4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2016-07-11T04:51:39Z</cp:lastPrinted>
  <dcterms:created xsi:type="dcterms:W3CDTF">2015-09-15T07:38:08Z</dcterms:created>
  <dcterms:modified xsi:type="dcterms:W3CDTF">2016-07-12T15:35:02Z</dcterms:modified>
  <cp:category/>
  <cp:version/>
  <cp:contentType/>
  <cp:contentStatus/>
</cp:coreProperties>
</file>