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 зерновых" sheetId="1" r:id="rId1"/>
    <sheet name="уборка прочие" sheetId="2" r:id="rId2"/>
    <sheet name="корма" sheetId="3" r:id="rId3"/>
    <sheet name="полевые работы" sheetId="4" r:id="rId4"/>
    <sheet name="молоко" sheetId="5" r:id="rId5"/>
  </sheets>
  <definedNames>
    <definedName name="_xlnm.Print_Titles" localSheetId="2">'корма'!$A:$A,'корма'!$3:$27</definedName>
    <definedName name="_xlnm.Print_Titles" localSheetId="0">'уборка зерновых'!$A:$A,'уборка зерновых'!$4:$29</definedName>
  </definedNames>
  <calcPr fullCalcOnLoad="1"/>
</workbook>
</file>

<file path=xl/sharedStrings.xml><?xml version="1.0" encoding="utf-8"?>
<sst xmlns="http://schemas.openxmlformats.org/spreadsheetml/2006/main" count="349" uniqueCount="151">
  <si>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</si>
  <si>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</si>
  <si>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</si>
  <si>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</si>
  <si>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</si>
  <si>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</si>
  <si>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</si>
  <si>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</si>
  <si>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</si>
  <si>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</si>
  <si>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</si>
  <si>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</si>
  <si>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</si>
  <si>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</si>
  <si>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</si>
  <si>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</si>
  <si>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</si>
  <si>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</si>
  <si>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</si>
  <si>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</si>
  <si>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</si>
  <si>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</si>
  <si>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</si>
  <si>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</si>
  <si>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</si>
  <si>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</si>
  <si>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</si>
  <si>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</si>
  <si>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</si>
  <si>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</si>
  <si>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</si>
  <si>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</si>
  <si>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</si>
  <si>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</si>
  <si>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</si>
  <si>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</si>
  <si>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</si>
  <si>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</si>
  <si>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</si>
  <si>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</si>
  <si>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</si>
  <si>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</si>
  <si>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</si>
  <si>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</si>
  <si>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</si>
  <si>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</si>
  <si>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</si>
  <si>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</si>
  <si>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</si>
  <si>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</si>
  <si>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</si>
  <si>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</si>
  <si>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</si>
  <si>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</si>
  <si>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</si>
  <si>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</si>
  <si>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</si>
  <si>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</si>
  <si>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</si>
  <si>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</si>
  <si>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</si>
  <si>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</si>
  <si>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</si>
  <si>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</si>
  <si>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</si>
  <si>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</si>
  <si>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</si>
  <si>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</si>
  <si>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</si>
  <si>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</si>
  <si>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</si>
  <si>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</si>
  <si>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</si>
  <si>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</si>
  <si>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</si>
  <si>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</si>
  <si>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</si>
  <si>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</si>
  <si>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</si>
  <si>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</si>
  <si>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</si>
  <si>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</si>
  <si>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</si>
  <si>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</si>
  <si>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</si>
  <si>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</si>
  <si>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</si>
  <si>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</si>
  <si>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</si>
  <si>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</si>
  <si>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</si>
  <si>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</si>
  <si>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</si>
  <si>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</si>
  <si>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</si>
  <si>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</si>
  <si>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</si>
  <si>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</si>
  <si>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</si>
  <si>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Потребность и обеспеченность животноводства кормами  в общественном секторе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</si>
  <si>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</si>
  <si>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</si>
  <si>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</si>
  <si>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</si>
  <si>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</si>
  <si>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</si>
  <si>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</si>
  <si>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</si>
  <si>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</si>
  <si>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</si>
  <si>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</si>
  <si>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</si>
  <si>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</si>
  <si>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</si>
  <si>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</si>
  <si>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</si>
  <si>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</si>
  <si>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</si>
  <si>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</si>
  <si>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1739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</si>
  <si>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</si>
  <si>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</si>
  <si>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</si>
  <si>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</si>
  <si>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</si>
  <si>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</si>
  <si>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</si>
  <si>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</si>
  <si>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</si>
  <si>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</si>
  <si>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</si>
  <si>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</si>
  <si>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</si>
  <si>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</si>
  <si>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</si>
  <si>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</si>
  <si>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</si>
  <si>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</si>
  <si>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</si>
  <si>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</si>
  <si>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</si>
  <si>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</si>
  <si>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</si>
  <si>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</si>
  <si>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</si>
  <si>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</si>
  <si>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</si>
  <si>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</si>
  <si>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>10.08</t>
  </si>
  <si>
    <t>Уборка сельскохозяйственных культур     11.08.2016</t>
  </si>
  <si>
    <t>11.08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</si>
</sst>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56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20" fillId="0" borderId="12" xfId="54" applyFont="1" applyBorder="1" applyAlignment="1" applyProtection="1">
      <alignment horizontal="center" vertical="center" textRotation="90" wrapText="1"/>
      <protection locked="0"/>
    </xf>
    <xf numFmtId="0" fontId="20" fillId="0" borderId="13" xfId="54" applyFont="1" applyBorder="1" applyAlignment="1" applyProtection="1">
      <alignment horizontal="center" vertical="center" textRotation="90" wrapText="1"/>
      <protection locked="0"/>
    </xf>
    <xf numFmtId="3" fontId="19" fillId="0" borderId="14" xfId="0" applyNumberFormat="1" applyFont="1" applyBorder="1" applyAlignment="1" applyProtection="1">
      <alignment horizontal="center" vertical="center"/>
      <protection hidden="1"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 locked="0"/>
    </xf>
    <xf numFmtId="1" fontId="19" fillId="0" borderId="14" xfId="0" applyNumberFormat="1" applyFont="1" applyBorder="1" applyAlignment="1" applyProtection="1">
      <alignment horizontal="center"/>
      <protection locked="0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59" applyFont="1" applyFill="1" applyBorder="1" applyProtection="1">
      <alignment/>
      <protection locked="0"/>
    </xf>
    <xf numFmtId="0" fontId="19" fillId="0" borderId="19" xfId="59" applyFont="1" applyBorder="1" applyAlignment="1" applyProtection="1">
      <alignment horizontal="center"/>
      <protection locked="0"/>
    </xf>
    <xf numFmtId="0" fontId="19" fillId="0" borderId="13" xfId="59" applyFont="1" applyBorder="1" applyAlignment="1" applyProtection="1">
      <alignment horizontal="center"/>
      <protection locked="0"/>
    </xf>
    <xf numFmtId="0" fontId="19" fillId="0" borderId="10" xfId="59" applyFont="1" applyBorder="1" applyAlignment="1" applyProtection="1">
      <alignment horizontal="center"/>
      <protection locked="0"/>
    </xf>
    <xf numFmtId="0" fontId="19" fillId="0" borderId="11" xfId="59" applyFont="1" applyBorder="1" applyAlignment="1" applyProtection="1">
      <alignment horizontal="center"/>
      <protection locked="0"/>
    </xf>
    <xf numFmtId="164" fontId="19" fillId="0" borderId="10" xfId="0" applyNumberFormat="1" applyFont="1" applyBorder="1" applyAlignment="1">
      <alignment horizontal="center"/>
    </xf>
    <xf numFmtId="1" fontId="19" fillId="0" borderId="13" xfId="59" applyNumberFormat="1" applyFont="1" applyBorder="1" applyAlignment="1" applyProtection="1">
      <alignment horizontal="center"/>
      <protection locked="0"/>
    </xf>
    <xf numFmtId="1" fontId="19" fillId="0" borderId="10" xfId="59" applyNumberFormat="1" applyFont="1" applyBorder="1" applyAlignment="1" applyProtection="1">
      <alignment horizontal="center"/>
      <protection locked="0"/>
    </xf>
    <xf numFmtId="164" fontId="19" fillId="0" borderId="10" xfId="59" applyNumberFormat="1" applyFont="1" applyBorder="1" applyAlignment="1" applyProtection="1">
      <alignment horizontal="center"/>
      <protection locked="0"/>
    </xf>
    <xf numFmtId="0" fontId="19" fillId="0" borderId="13" xfId="59" applyNumberFormat="1" applyFont="1" applyBorder="1" applyAlignment="1" applyProtection="1">
      <alignment horizontal="center" vertical="center" wrapText="1"/>
      <protection locked="0"/>
    </xf>
    <xf numFmtId="0" fontId="19" fillId="0" borderId="10" xfId="59" applyNumberFormat="1" applyFont="1" applyBorder="1" applyAlignment="1" applyProtection="1">
      <alignment horizontal="center" vertical="center" wrapText="1"/>
      <protection locked="0"/>
    </xf>
    <xf numFmtId="4" fontId="19" fillId="0" borderId="10" xfId="59" applyNumberFormat="1" applyFont="1" applyBorder="1" applyAlignment="1" applyProtection="1">
      <alignment horizontal="center" vertical="center" wrapText="1"/>
      <protection locked="0"/>
    </xf>
    <xf numFmtId="4" fontId="19" fillId="0" borderId="11" xfId="59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>
      <alignment horizontal="center"/>
    </xf>
    <xf numFmtId="0" fontId="19" fillId="0" borderId="12" xfId="59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164" fontId="19" fillId="0" borderId="11" xfId="58" applyNumberFormat="1" applyFont="1" applyBorder="1" applyAlignment="1" applyProtection="1">
      <alignment horizontal="center"/>
      <protection hidden="1"/>
    </xf>
    <xf numFmtId="0" fontId="19" fillId="0" borderId="13" xfId="59" applyFont="1" applyBorder="1" applyAlignment="1" applyProtection="1">
      <alignment horizontal="center"/>
      <protection hidden="1"/>
    </xf>
    <xf numFmtId="0" fontId="19" fillId="0" borderId="10" xfId="59" applyFont="1" applyBorder="1" applyAlignment="1" applyProtection="1">
      <alignment horizontal="center"/>
      <protection hidden="1" locked="0"/>
    </xf>
    <xf numFmtId="1" fontId="19" fillId="0" borderId="13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59" applyFont="1" applyBorder="1" applyAlignment="1" applyProtection="1">
      <alignment horizontal="center"/>
      <protection hidden="1"/>
    </xf>
    <xf numFmtId="0" fontId="19" fillId="0" borderId="11" xfId="59" applyFont="1" applyBorder="1" applyAlignment="1" applyProtection="1">
      <alignment horizontal="center"/>
      <protection hidden="1"/>
    </xf>
    <xf numFmtId="0" fontId="19" fillId="0" borderId="10" xfId="59" applyNumberFormat="1" applyFont="1" applyBorder="1" applyAlignment="1" applyProtection="1">
      <alignment horizontal="center"/>
      <protection hidden="1"/>
    </xf>
    <xf numFmtId="0" fontId="19" fillId="0" borderId="12" xfId="59" applyFont="1" applyBorder="1" applyAlignment="1" applyProtection="1">
      <alignment horizontal="center"/>
      <protection hidden="1"/>
    </xf>
    <xf numFmtId="1" fontId="19" fillId="0" borderId="10" xfId="59" applyNumberFormat="1" applyFont="1" applyBorder="1" applyAlignment="1" applyProtection="1">
      <alignment horizontal="center"/>
      <protection hidden="1"/>
    </xf>
    <xf numFmtId="0" fontId="19" fillId="0" borderId="13" xfId="0" applyFont="1" applyBorder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center"/>
      <protection hidden="1" locked="0"/>
    </xf>
    <xf numFmtId="3" fontId="19" fillId="0" borderId="13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19" fillId="0" borderId="18" xfId="59" applyFont="1" applyBorder="1" applyProtection="1">
      <alignment/>
      <protection locked="0"/>
    </xf>
    <xf numFmtId="0" fontId="19" fillId="0" borderId="13" xfId="59" applyFont="1" applyBorder="1" applyAlignment="1" applyProtection="1">
      <alignment horizontal="center"/>
      <protection/>
    </xf>
    <xf numFmtId="0" fontId="19" fillId="0" borderId="10" xfId="59" applyFont="1" applyBorder="1" applyAlignment="1" applyProtection="1">
      <alignment horizontal="center"/>
      <protection/>
    </xf>
    <xf numFmtId="0" fontId="19" fillId="0" borderId="11" xfId="59" applyFont="1" applyBorder="1" applyAlignment="1" applyProtection="1">
      <alignment horizontal="center"/>
      <protection/>
    </xf>
    <xf numFmtId="0" fontId="19" fillId="0" borderId="13" xfId="59" applyNumberFormat="1" applyFont="1" applyBorder="1" applyAlignment="1" applyProtection="1">
      <alignment horizontal="center" vertical="center" wrapText="1"/>
      <protection hidden="1"/>
    </xf>
    <xf numFmtId="0" fontId="19" fillId="0" borderId="10" xfId="59" applyNumberFormat="1" applyFont="1" applyBorder="1" applyAlignment="1" applyProtection="1">
      <alignment horizontal="center" vertical="center" wrapText="1"/>
      <protection hidden="1"/>
    </xf>
    <xf numFmtId="4" fontId="19" fillId="0" borderId="11" xfId="59" applyNumberFormat="1" applyFont="1" applyBorder="1" applyAlignment="1" applyProtection="1">
      <alignment horizontal="center" vertical="center" wrapText="1"/>
      <protection hidden="1"/>
    </xf>
    <xf numFmtId="0" fontId="19" fillId="0" borderId="11" xfId="0" applyFont="1" applyBorder="1" applyAlignment="1" applyProtection="1">
      <alignment horizontal="center"/>
      <protection hidden="1"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/>
      <protection locked="0"/>
    </xf>
    <xf numFmtId="4" fontId="19" fillId="0" borderId="14" xfId="0" applyNumberFormat="1" applyFont="1" applyBorder="1" applyAlignment="1" applyProtection="1">
      <alignment horizontal="center"/>
      <protection locked="0"/>
    </xf>
    <xf numFmtId="0" fontId="20" fillId="0" borderId="14" xfId="54" applyFont="1" applyBorder="1" applyAlignment="1" applyProtection="1">
      <alignment horizontal="center" vertical="center" textRotation="90" wrapText="1"/>
      <protection locked="0"/>
    </xf>
    <xf numFmtId="0" fontId="20" fillId="24" borderId="14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Border="1" applyAlignment="1" applyProtection="1">
      <alignment horizontal="center" vertical="center" textRotation="90" wrapText="1"/>
      <protection locked="0"/>
    </xf>
    <xf numFmtId="0" fontId="19" fillId="0" borderId="20" xfId="59" applyFont="1" applyBorder="1" applyProtection="1">
      <alignment/>
      <protection locked="0"/>
    </xf>
    <xf numFmtId="3" fontId="19" fillId="0" borderId="14" xfId="0" applyNumberFormat="1" applyFont="1" applyBorder="1" applyAlignment="1" applyProtection="1">
      <alignment horizontal="center" vertical="center"/>
      <protection locked="0"/>
    </xf>
    <xf numFmtId="165" fontId="19" fillId="0" borderId="14" xfId="0" applyNumberFormat="1" applyFont="1" applyBorder="1" applyAlignment="1" applyProtection="1">
      <alignment horizontal="center" vertical="center"/>
      <protection locked="0"/>
    </xf>
    <xf numFmtId="3" fontId="19" fillId="0" borderId="14" xfId="0" applyNumberFormat="1" applyFont="1" applyBorder="1" applyAlignment="1">
      <alignment horizontal="center" vertical="center" wrapText="1"/>
    </xf>
    <xf numFmtId="0" fontId="19" fillId="0" borderId="14" xfId="59" applyFont="1" applyBorder="1" applyProtection="1">
      <alignment/>
      <protection locked="0"/>
    </xf>
    <xf numFmtId="0" fontId="19" fillId="24" borderId="20" xfId="59" applyFont="1" applyFill="1" applyBorder="1" applyProtection="1">
      <alignment/>
      <protection locked="0"/>
    </xf>
    <xf numFmtId="3" fontId="19" fillId="0" borderId="14" xfId="0" applyNumberFormat="1" applyFont="1" applyBorder="1" applyAlignment="1" applyProtection="1">
      <alignment horizontal="center" vertical="center"/>
      <protection hidden="1"/>
    </xf>
    <xf numFmtId="165" fontId="19" fillId="0" borderId="14" xfId="0" applyNumberFormat="1" applyFont="1" applyBorder="1" applyAlignment="1" applyProtection="1">
      <alignment horizontal="center" vertical="center"/>
      <protection hidden="1" locked="0"/>
    </xf>
    <xf numFmtId="165" fontId="19" fillId="0" borderId="14" xfId="58" applyNumberFormat="1" applyFont="1" applyBorder="1" applyAlignment="1" applyProtection="1">
      <alignment horizontal="center" vertical="center"/>
      <protection hidden="1"/>
    </xf>
    <xf numFmtId="164" fontId="19" fillId="0" borderId="14" xfId="0" applyNumberFormat="1" applyFont="1" applyBorder="1" applyAlignment="1">
      <alignment horizontal="center"/>
    </xf>
    <xf numFmtId="164" fontId="19" fillId="0" borderId="14" xfId="0" applyNumberFormat="1" applyFont="1" applyBorder="1" applyAlignment="1" applyProtection="1">
      <alignment horizontal="center"/>
      <protection locked="0"/>
    </xf>
    <xf numFmtId="1" fontId="19" fillId="0" borderId="14" xfId="0" applyNumberFormat="1" applyFont="1" applyFill="1" applyBorder="1" applyAlignment="1">
      <alignment horizontal="center"/>
    </xf>
    <xf numFmtId="164" fontId="19" fillId="0" borderId="14" xfId="58" applyNumberFormat="1" applyFont="1" applyBorder="1" applyAlignment="1" applyProtection="1">
      <alignment horizontal="center"/>
      <protection hidden="1"/>
    </xf>
    <xf numFmtId="1" fontId="19" fillId="0" borderId="15" xfId="0" applyNumberFormat="1" applyFont="1" applyBorder="1" applyAlignment="1" applyProtection="1">
      <alignment horizontal="center"/>
      <protection locked="0"/>
    </xf>
    <xf numFmtId="0" fontId="19" fillId="0" borderId="14" xfId="0" applyFont="1" applyBorder="1" applyAlignment="1">
      <alignment horizontal="center"/>
    </xf>
    <xf numFmtId="0" fontId="20" fillId="0" borderId="20" xfId="59" applyFont="1" applyBorder="1" applyProtection="1">
      <alignment/>
      <protection locked="0"/>
    </xf>
    <xf numFmtId="3" fontId="20" fillId="0" borderId="14" xfId="59" applyNumberFormat="1" applyFont="1" applyBorder="1" applyAlignment="1" applyProtection="1">
      <alignment horizontal="center" vertical="center"/>
      <protection/>
    </xf>
    <xf numFmtId="165" fontId="20" fillId="0" borderId="14" xfId="0" applyNumberFormat="1" applyFont="1" applyBorder="1" applyAlignment="1" applyProtection="1">
      <alignment horizontal="center" vertical="center"/>
      <protection hidden="1" locked="0"/>
    </xf>
    <xf numFmtId="165" fontId="20" fillId="0" borderId="14" xfId="0" applyNumberFormat="1" applyFont="1" applyBorder="1" applyAlignment="1" applyProtection="1">
      <alignment horizontal="center" vertical="center"/>
      <protection/>
    </xf>
    <xf numFmtId="0" fontId="30" fillId="0" borderId="14" xfId="0" applyFont="1" applyBorder="1" applyAlignment="1" applyProtection="1">
      <alignment horizontal="center"/>
      <protection/>
    </xf>
    <xf numFmtId="164" fontId="20" fillId="0" borderId="14" xfId="59" applyNumberFormat="1" applyFont="1" applyBorder="1" applyAlignment="1" applyProtection="1">
      <alignment horizontal="center"/>
      <protection/>
    </xf>
    <xf numFmtId="164" fontId="20" fillId="0" borderId="14" xfId="0" applyNumberFormat="1" applyFont="1" applyBorder="1" applyAlignment="1" applyProtection="1">
      <alignment horizontal="center"/>
      <protection locked="0"/>
    </xf>
    <xf numFmtId="164" fontId="20" fillId="0" borderId="14" xfId="0" applyNumberFormat="1" applyFont="1" applyBorder="1" applyAlignment="1" applyProtection="1">
      <alignment horizontal="center"/>
      <protection/>
    </xf>
    <xf numFmtId="1" fontId="20" fillId="0" borderId="14" xfId="0" applyNumberFormat="1" applyFont="1" applyBorder="1" applyAlignment="1" applyProtection="1">
      <alignment horizontal="center"/>
      <protection/>
    </xf>
    <xf numFmtId="164" fontId="20" fillId="0" borderId="15" xfId="0" applyNumberFormat="1" applyFont="1" applyBorder="1" applyAlignment="1" applyProtection="1">
      <alignment horizontal="center"/>
      <protection locked="0"/>
    </xf>
    <xf numFmtId="0" fontId="19" fillId="0" borderId="21" xfId="0" applyFont="1" applyBorder="1" applyAlignment="1">
      <alignment/>
    </xf>
    <xf numFmtId="164" fontId="19" fillId="0" borderId="16" xfId="0" applyNumberFormat="1" applyFont="1" applyBorder="1" applyAlignment="1">
      <alignment horizontal="center"/>
    </xf>
    <xf numFmtId="0" fontId="20" fillId="0" borderId="0" xfId="59" applyFont="1" applyAlignment="1">
      <alignment horizontal="center" wrapText="1"/>
      <protection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19" fillId="0" borderId="22" xfId="0" applyFont="1" applyBorder="1" applyAlignment="1">
      <alignment horizontal="center" vertical="center"/>
    </xf>
    <xf numFmtId="0" fontId="20" fillId="0" borderId="0" xfId="59" applyFont="1">
      <alignment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10" xfId="59" applyFont="1" applyBorder="1" applyAlignment="1">
      <alignment horizontal="center" vertical="center" wrapText="1"/>
      <protection/>
    </xf>
    <xf numFmtId="0" fontId="20" fillId="0" borderId="10" xfId="59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/>
    </xf>
    <xf numFmtId="0" fontId="19" fillId="0" borderId="18" xfId="59" applyFont="1" applyBorder="1">
      <alignment/>
      <protection/>
    </xf>
    <xf numFmtId="1" fontId="19" fillId="0" borderId="13" xfId="0" applyNumberFormat="1" applyFont="1" applyBorder="1" applyAlignment="1">
      <alignment horizontal="center" vertical="center"/>
    </xf>
    <xf numFmtId="1" fontId="19" fillId="0" borderId="10" xfId="59" applyNumberFormat="1" applyFont="1" applyBorder="1" applyAlignment="1">
      <alignment horizontal="center"/>
      <protection/>
    </xf>
    <xf numFmtId="164" fontId="19" fillId="0" borderId="11" xfId="59" applyNumberFormat="1" applyFont="1" applyBorder="1" applyAlignment="1">
      <alignment horizontal="center" vertical="center"/>
      <protection/>
    </xf>
    <xf numFmtId="172" fontId="19" fillId="0" borderId="13" xfId="0" applyNumberFormat="1" applyFont="1" applyBorder="1" applyAlignment="1">
      <alignment horizontal="center" vertical="center" wrapText="1"/>
    </xf>
    <xf numFmtId="0" fontId="19" fillId="0" borderId="10" xfId="59" applyFont="1" applyBorder="1" applyAlignment="1">
      <alignment horizontal="center"/>
      <protection/>
    </xf>
    <xf numFmtId="1" fontId="19" fillId="0" borderId="11" xfId="59" applyNumberFormat="1" applyFont="1" applyBorder="1" applyAlignment="1">
      <alignment horizontal="center"/>
      <protection/>
    </xf>
    <xf numFmtId="1" fontId="19" fillId="0" borderId="13" xfId="0" applyNumberFormat="1" applyFont="1" applyBorder="1" applyAlignment="1">
      <alignment horizontal="center" vertical="center" wrapText="1"/>
    </xf>
    <xf numFmtId="0" fontId="19" fillId="0" borderId="18" xfId="59" applyFont="1" applyFill="1" applyBorder="1">
      <alignment/>
      <protection/>
    </xf>
    <xf numFmtId="0" fontId="20" fillId="0" borderId="18" xfId="59" applyFont="1" applyBorder="1">
      <alignment/>
      <protection/>
    </xf>
    <xf numFmtId="1" fontId="20" fillId="0" borderId="13" xfId="59" applyNumberFormat="1" applyFont="1" applyBorder="1" applyAlignment="1">
      <alignment horizontal="center"/>
      <protection/>
    </xf>
    <xf numFmtId="1" fontId="20" fillId="0" borderId="10" xfId="59" applyNumberFormat="1" applyFont="1" applyBorder="1" applyAlignment="1">
      <alignment horizontal="center"/>
      <protection/>
    </xf>
    <xf numFmtId="164" fontId="20" fillId="0" borderId="11" xfId="59" applyNumberFormat="1" applyFont="1" applyBorder="1" applyAlignment="1">
      <alignment horizontal="center" vertical="center"/>
      <protection/>
    </xf>
    <xf numFmtId="0" fontId="19" fillId="0" borderId="23" xfId="59" applyFont="1" applyBorder="1">
      <alignment/>
      <protection/>
    </xf>
    <xf numFmtId="1" fontId="19" fillId="0" borderId="24" xfId="59" applyNumberFormat="1" applyFont="1" applyBorder="1" applyAlignment="1">
      <alignment horizontal="center"/>
      <protection/>
    </xf>
    <xf numFmtId="1" fontId="19" fillId="0" borderId="25" xfId="59" applyNumberFormat="1" applyFont="1" applyBorder="1" applyAlignment="1">
      <alignment horizontal="center"/>
      <protection/>
    </xf>
    <xf numFmtId="0" fontId="19" fillId="0" borderId="25" xfId="59" applyFont="1" applyBorder="1" applyAlignment="1">
      <alignment horizontal="center"/>
      <protection/>
    </xf>
    <xf numFmtId="164" fontId="19" fillId="0" borderId="26" xfId="59" applyNumberFormat="1" applyFont="1" applyBorder="1" applyAlignment="1">
      <alignment horizontal="center" vertic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vertical="center"/>
    </xf>
    <xf numFmtId="14" fontId="25" fillId="0" borderId="22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5" fillId="0" borderId="18" xfId="62" applyFont="1" applyFill="1" applyBorder="1" applyAlignment="1" applyProtection="1">
      <alignment vertical="center"/>
      <protection locked="0"/>
    </xf>
    <xf numFmtId="0" fontId="35" fillId="0" borderId="13" xfId="62" applyNumberFormat="1" applyFont="1" applyFill="1" applyBorder="1" applyAlignment="1" applyProtection="1">
      <alignment horizontal="center" vertical="center"/>
      <protection locked="0"/>
    </xf>
    <xf numFmtId="0" fontId="35" fillId="0" borderId="10" xfId="62" applyNumberFormat="1" applyFont="1" applyFill="1" applyBorder="1" applyAlignment="1" applyProtection="1">
      <alignment horizontal="center" vertical="center"/>
      <protection locked="0"/>
    </xf>
    <xf numFmtId="1" fontId="35" fillId="0" borderId="12" xfId="62" applyNumberFormat="1" applyFont="1" applyFill="1" applyBorder="1" applyAlignment="1" applyProtection="1">
      <alignment horizontal="center" vertical="center"/>
      <protection locked="0"/>
    </xf>
    <xf numFmtId="1" fontId="35" fillId="0" borderId="13" xfId="62" applyNumberFormat="1" applyFont="1" applyFill="1" applyBorder="1" applyAlignment="1" applyProtection="1">
      <alignment horizontal="center" vertical="center"/>
      <protection locked="0"/>
    </xf>
    <xf numFmtId="1" fontId="35" fillId="0" borderId="10" xfId="62" applyNumberFormat="1" applyFont="1" applyFill="1" applyBorder="1" applyAlignment="1" applyProtection="1">
      <alignment horizontal="center" vertical="center"/>
      <protection locked="0"/>
    </xf>
    <xf numFmtId="1" fontId="35" fillId="0" borderId="11" xfId="62" applyNumberFormat="1" applyFont="1" applyFill="1" applyBorder="1" applyAlignment="1" applyProtection="1">
      <alignment horizontal="center" vertical="center"/>
      <protection locked="0"/>
    </xf>
    <xf numFmtId="0" fontId="35" fillId="0" borderId="13" xfId="0" applyNumberFormat="1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0" fontId="26" fillId="0" borderId="18" xfId="62" applyFont="1" applyFill="1" applyBorder="1" applyAlignment="1" applyProtection="1">
      <alignment vertical="center"/>
      <protection locked="0"/>
    </xf>
    <xf numFmtId="0" fontId="35" fillId="0" borderId="13" xfId="62" applyFont="1" applyFill="1" applyBorder="1" applyAlignment="1" applyProtection="1">
      <alignment horizontal="center" vertical="center"/>
      <protection locked="0"/>
    </xf>
    <xf numFmtId="0" fontId="35" fillId="0" borderId="10" xfId="62" applyFont="1" applyFill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1" fontId="26" fillId="0" borderId="27" xfId="0" applyNumberFormat="1" applyFont="1" applyFill="1" applyBorder="1" applyAlignment="1" applyProtection="1">
      <alignment horizontal="center" vertical="center"/>
      <protection locked="0"/>
    </xf>
    <xf numFmtId="1" fontId="26" fillId="0" borderId="24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0" fontId="19" fillId="0" borderId="19" xfId="59" applyFont="1" applyFill="1" applyBorder="1" applyAlignment="1" applyProtection="1">
      <alignment horizontal="center"/>
      <protection locked="0"/>
    </xf>
    <xf numFmtId="1" fontId="19" fillId="0" borderId="10" xfId="59" applyNumberFormat="1" applyFont="1" applyBorder="1" applyAlignment="1" applyProtection="1">
      <alignment horizontal="center" vertical="center" wrapText="1"/>
      <protection hidden="1"/>
    </xf>
    <xf numFmtId="165" fontId="19" fillId="0" borderId="10" xfId="59" applyNumberFormat="1" applyFont="1" applyBorder="1" applyAlignment="1" applyProtection="1">
      <alignment horizontal="center" vertical="center" wrapText="1"/>
      <protection hidden="1"/>
    </xf>
    <xf numFmtId="164" fontId="19" fillId="0" borderId="10" xfId="0" applyNumberFormat="1" applyFont="1" applyFill="1" applyBorder="1" applyAlignment="1">
      <alignment horizontal="center"/>
    </xf>
    <xf numFmtId="164" fontId="19" fillId="0" borderId="10" xfId="59" applyNumberFormat="1" applyFont="1" applyBorder="1" applyAlignment="1" applyProtection="1">
      <alignment horizontal="center"/>
      <protection hidden="1"/>
    </xf>
    <xf numFmtId="164" fontId="19" fillId="0" borderId="10" xfId="59" applyNumberFormat="1" applyFont="1" applyBorder="1" applyAlignment="1" applyProtection="1">
      <alignment horizontal="center"/>
      <protection hidden="1" locked="0"/>
    </xf>
    <xf numFmtId="164" fontId="19" fillId="0" borderId="28" xfId="59" applyNumberFormat="1" applyFont="1" applyBorder="1" applyAlignment="1" applyProtection="1">
      <alignment horizontal="center"/>
      <protection/>
    </xf>
    <xf numFmtId="164" fontId="20" fillId="0" borderId="26" xfId="59" applyNumberFormat="1" applyFont="1" applyBorder="1" applyAlignment="1" applyProtection="1">
      <alignment horizontal="center"/>
      <protection/>
    </xf>
    <xf numFmtId="0" fontId="19" fillId="0" borderId="29" xfId="59" applyFont="1" applyBorder="1" applyProtection="1">
      <alignment/>
      <protection locked="0"/>
    </xf>
    <xf numFmtId="0" fontId="19" fillId="0" borderId="30" xfId="59" applyFont="1" applyBorder="1" applyAlignment="1" applyProtection="1">
      <alignment horizontal="center"/>
      <protection/>
    </xf>
    <xf numFmtId="0" fontId="19" fillId="0" borderId="31" xfId="59" applyFont="1" applyBorder="1" applyAlignment="1" applyProtection="1">
      <alignment horizontal="center"/>
      <protection/>
    </xf>
    <xf numFmtId="0" fontId="19" fillId="0" borderId="32" xfId="59" applyFont="1" applyBorder="1" applyAlignment="1" applyProtection="1">
      <alignment horizontal="center"/>
      <protection/>
    </xf>
    <xf numFmtId="164" fontId="19" fillId="0" borderId="32" xfId="59" applyNumberFormat="1" applyFont="1" applyBorder="1" applyAlignment="1" applyProtection="1">
      <alignment horizontal="center"/>
      <protection/>
    </xf>
    <xf numFmtId="164" fontId="19" fillId="0" borderId="33" xfId="0" applyNumberFormat="1" applyFont="1" applyBorder="1" applyAlignment="1">
      <alignment horizontal="center"/>
    </xf>
    <xf numFmtId="164" fontId="19" fillId="0" borderId="32" xfId="0" applyNumberFormat="1" applyFont="1" applyBorder="1" applyAlignment="1">
      <alignment horizontal="center"/>
    </xf>
    <xf numFmtId="164" fontId="19" fillId="0" borderId="34" xfId="0" applyNumberFormat="1" applyFont="1" applyBorder="1" applyAlignment="1" applyProtection="1">
      <alignment horizontal="center"/>
      <protection/>
    </xf>
    <xf numFmtId="0" fontId="19" fillId="0" borderId="31" xfId="59" applyNumberFormat="1" applyFont="1" applyBorder="1" applyAlignment="1" applyProtection="1">
      <alignment horizontal="center" vertical="center" wrapText="1"/>
      <protection/>
    </xf>
    <xf numFmtId="0" fontId="19" fillId="0" borderId="32" xfId="59" applyNumberFormat="1" applyFont="1" applyBorder="1" applyAlignment="1" applyProtection="1">
      <alignment horizontal="center" vertical="center" wrapText="1"/>
      <protection/>
    </xf>
    <xf numFmtId="4" fontId="19" fillId="0" borderId="32" xfId="59" applyNumberFormat="1" applyFont="1" applyBorder="1" applyAlignment="1" applyProtection="1">
      <alignment horizontal="center" vertical="center" wrapText="1"/>
      <protection/>
    </xf>
    <xf numFmtId="4" fontId="19" fillId="0" borderId="34" xfId="59" applyNumberFormat="1" applyFont="1" applyBorder="1" applyAlignment="1" applyProtection="1">
      <alignment horizontal="center" vertical="center" wrapText="1"/>
      <protection/>
    </xf>
    <xf numFmtId="1" fontId="19" fillId="0" borderId="31" xfId="59" applyNumberFormat="1" applyFont="1" applyBorder="1" applyAlignment="1" applyProtection="1">
      <alignment horizontal="center"/>
      <protection/>
    </xf>
    <xf numFmtId="1" fontId="19" fillId="0" borderId="32" xfId="59" applyNumberFormat="1" applyFont="1" applyBorder="1" applyAlignment="1" applyProtection="1">
      <alignment horizontal="center"/>
      <protection/>
    </xf>
    <xf numFmtId="164" fontId="19" fillId="0" borderId="33" xfId="59" applyNumberFormat="1" applyFont="1" applyBorder="1" applyAlignment="1" applyProtection="1">
      <alignment horizontal="center"/>
      <protection hidden="1"/>
    </xf>
    <xf numFmtId="4" fontId="19" fillId="0" borderId="33" xfId="59" applyNumberFormat="1" applyFont="1" applyBorder="1" applyAlignment="1" applyProtection="1">
      <alignment horizontal="center"/>
      <protection/>
    </xf>
    <xf numFmtId="2" fontId="19" fillId="0" borderId="33" xfId="59" applyNumberFormat="1" applyFont="1" applyBorder="1" applyAlignment="1" applyProtection="1">
      <alignment horizontal="center"/>
      <protection/>
    </xf>
    <xf numFmtId="1" fontId="19" fillId="0" borderId="35" xfId="59" applyNumberFormat="1" applyFont="1" applyBorder="1" applyAlignment="1" applyProtection="1">
      <alignment horizontal="center"/>
      <protection/>
    </xf>
    <xf numFmtId="1" fontId="19" fillId="0" borderId="34" xfId="59" applyNumberFormat="1" applyFont="1" applyBorder="1" applyAlignment="1" applyProtection="1">
      <alignment horizontal="center"/>
      <protection/>
    </xf>
    <xf numFmtId="164" fontId="19" fillId="0" borderId="34" xfId="59" applyNumberFormat="1" applyFont="1" applyBorder="1" applyAlignment="1" applyProtection="1">
      <alignment horizontal="center"/>
      <protection/>
    </xf>
    <xf numFmtId="0" fontId="19" fillId="0" borderId="31" xfId="0" applyFont="1" applyBorder="1" applyAlignment="1" applyProtection="1">
      <alignment horizontal="center"/>
      <protection/>
    </xf>
    <xf numFmtId="0" fontId="19" fillId="0" borderId="32" xfId="0" applyFont="1" applyBorder="1" applyAlignment="1" applyProtection="1">
      <alignment horizontal="center"/>
      <protection/>
    </xf>
    <xf numFmtId="164" fontId="19" fillId="0" borderId="28" xfId="0" applyNumberFormat="1" applyFont="1" applyBorder="1" applyAlignment="1" applyProtection="1">
      <alignment horizontal="center"/>
      <protection/>
    </xf>
    <xf numFmtId="0" fontId="20" fillId="0" borderId="23" xfId="59" applyFont="1" applyBorder="1" applyProtection="1">
      <alignment/>
      <protection locked="0"/>
    </xf>
    <xf numFmtId="0" fontId="20" fillId="0" borderId="36" xfId="59" applyFont="1" applyBorder="1" applyAlignment="1" applyProtection="1">
      <alignment horizontal="center"/>
      <protection/>
    </xf>
    <xf numFmtId="0" fontId="20" fillId="0" borderId="24" xfId="59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164" fontId="20" fillId="0" borderId="25" xfId="0" applyNumberFormat="1" applyFont="1" applyBorder="1" applyAlignment="1">
      <alignment horizontal="center"/>
    </xf>
    <xf numFmtId="0" fontId="20" fillId="0" borderId="24" xfId="59" applyNumberFormat="1" applyFont="1" applyBorder="1" applyAlignment="1" applyProtection="1">
      <alignment horizontal="center" vertical="center" wrapText="1"/>
      <protection/>
    </xf>
    <xf numFmtId="0" fontId="20" fillId="0" borderId="25" xfId="59" applyNumberFormat="1" applyFont="1" applyBorder="1" applyAlignment="1" applyProtection="1">
      <alignment horizontal="center" vertical="center" wrapText="1"/>
      <protection/>
    </xf>
    <xf numFmtId="165" fontId="20" fillId="0" borderId="25" xfId="59" applyNumberFormat="1" applyFont="1" applyBorder="1" applyAlignment="1" applyProtection="1">
      <alignment horizontal="center" vertical="center" wrapText="1"/>
      <protection/>
    </xf>
    <xf numFmtId="1" fontId="20" fillId="0" borderId="25" xfId="59" applyNumberFormat="1" applyFont="1" applyBorder="1" applyAlignment="1" applyProtection="1">
      <alignment horizontal="center" vertical="center" wrapText="1"/>
      <protection/>
    </xf>
    <xf numFmtId="4" fontId="20" fillId="0" borderId="26" xfId="59" applyNumberFormat="1" applyFont="1" applyBorder="1" applyAlignment="1" applyProtection="1">
      <alignment horizontal="center" vertical="center" wrapText="1"/>
      <protection/>
    </xf>
    <xf numFmtId="164" fontId="20" fillId="0" borderId="25" xfId="59" applyNumberFormat="1" applyFont="1" applyBorder="1" applyAlignment="1" applyProtection="1">
      <alignment horizontal="center"/>
      <protection hidden="1"/>
    </xf>
    <xf numFmtId="164" fontId="20" fillId="0" borderId="26" xfId="58" applyNumberFormat="1" applyFont="1" applyBorder="1" applyAlignment="1" applyProtection="1">
      <alignment horizontal="center"/>
      <protection hidden="1"/>
    </xf>
    <xf numFmtId="164" fontId="20" fillId="0" borderId="25" xfId="59" applyNumberFormat="1" applyFont="1" applyBorder="1" applyAlignment="1" applyProtection="1">
      <alignment horizontal="center"/>
      <protection/>
    </xf>
    <xf numFmtId="0" fontId="20" fillId="0" borderId="25" xfId="59" applyNumberFormat="1" applyFont="1" applyBorder="1" applyAlignment="1" applyProtection="1">
      <alignment horizontal="center"/>
      <protection/>
    </xf>
    <xf numFmtId="164" fontId="20" fillId="0" borderId="27" xfId="59" applyNumberFormat="1" applyFont="1" applyBorder="1" applyAlignment="1" applyProtection="1">
      <alignment horizontal="center"/>
      <protection/>
    </xf>
    <xf numFmtId="1" fontId="20" fillId="0" borderId="25" xfId="59" applyNumberFormat="1" applyFont="1" applyBorder="1" applyAlignment="1" applyProtection="1">
      <alignment horizontal="center"/>
      <protection hidden="1"/>
    </xf>
    <xf numFmtId="164" fontId="20" fillId="0" borderId="26" xfId="0" applyNumberFormat="1" applyFont="1" applyBorder="1" applyAlignment="1" applyProtection="1">
      <alignment horizontal="center"/>
      <protection/>
    </xf>
    <xf numFmtId="1" fontId="19" fillId="0" borderId="13" xfId="0" applyNumberFormat="1" applyFont="1" applyFill="1" applyBorder="1" applyAlignment="1" applyProtection="1">
      <alignment horizontal="center"/>
      <protection/>
    </xf>
    <xf numFmtId="1" fontId="19" fillId="0" borderId="10" xfId="0" applyNumberFormat="1" applyFont="1" applyFill="1" applyBorder="1" applyAlignment="1" applyProtection="1">
      <alignment horizontal="center"/>
      <protection/>
    </xf>
    <xf numFmtId="164" fontId="19" fillId="0" borderId="10" xfId="0" applyNumberFormat="1" applyFont="1" applyFill="1" applyBorder="1" applyAlignment="1" applyProtection="1">
      <alignment horizontal="center"/>
      <protection/>
    </xf>
    <xf numFmtId="164" fontId="19" fillId="0" borderId="11" xfId="58" applyNumberFormat="1" applyFont="1" applyFill="1" applyBorder="1" applyAlignment="1" applyProtection="1">
      <alignment horizontal="center"/>
      <protection hidden="1"/>
    </xf>
    <xf numFmtId="0" fontId="19" fillId="0" borderId="13" xfId="59" applyFont="1" applyFill="1" applyBorder="1" applyAlignment="1" applyProtection="1">
      <alignment horizontal="center"/>
      <protection hidden="1"/>
    </xf>
    <xf numFmtId="0" fontId="19" fillId="0" borderId="10" xfId="59" applyFont="1" applyFill="1" applyBorder="1" applyAlignment="1" applyProtection="1">
      <alignment horizontal="center"/>
      <protection hidden="1" locked="0"/>
    </xf>
    <xf numFmtId="164" fontId="19" fillId="0" borderId="11" xfId="59" applyNumberFormat="1" applyFont="1" applyFill="1" applyBorder="1" applyAlignment="1" applyProtection="1">
      <alignment horizontal="center"/>
      <protection hidden="1"/>
    </xf>
    <xf numFmtId="1" fontId="19" fillId="0" borderId="10" xfId="59" applyNumberFormat="1" applyFont="1" applyFill="1" applyBorder="1" applyAlignment="1" applyProtection="1">
      <alignment horizontal="center"/>
      <protection locked="0"/>
    </xf>
    <xf numFmtId="0" fontId="19" fillId="0" borderId="13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0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0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1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/>
      <protection hidden="1" locked="0"/>
    </xf>
    <xf numFmtId="0" fontId="19" fillId="0" borderId="10" xfId="59" applyNumberFormat="1" applyFont="1" applyFill="1" applyBorder="1" applyAlignment="1" applyProtection="1">
      <alignment horizontal="center"/>
      <protection hidden="1"/>
    </xf>
    <xf numFmtId="164" fontId="19" fillId="0" borderId="10" xfId="59" applyNumberFormat="1" applyFont="1" applyFill="1" applyBorder="1" applyAlignment="1" applyProtection="1">
      <alignment horizontal="center"/>
      <protection hidden="1"/>
    </xf>
    <xf numFmtId="164" fontId="19" fillId="0" borderId="10" xfId="58" applyNumberFormat="1" applyFont="1" applyFill="1" applyBorder="1" applyAlignment="1" applyProtection="1">
      <alignment horizontal="center"/>
      <protection hidden="1" locked="0"/>
    </xf>
    <xf numFmtId="164" fontId="19" fillId="0" borderId="10" xfId="58" applyNumberFormat="1" applyFont="1" applyFill="1" applyBorder="1" applyAlignment="1" applyProtection="1">
      <alignment horizontal="center"/>
      <protection hidden="1"/>
    </xf>
    <xf numFmtId="0" fontId="19" fillId="0" borderId="10" xfId="59" applyFont="1" applyFill="1" applyBorder="1" applyAlignment="1" applyProtection="1">
      <alignment horizontal="center"/>
      <protection hidden="1"/>
    </xf>
    <xf numFmtId="0" fontId="19" fillId="0" borderId="12" xfId="59" applyFont="1" applyFill="1" applyBorder="1" applyAlignment="1" applyProtection="1">
      <alignment horizontal="center"/>
      <protection hidden="1"/>
    </xf>
    <xf numFmtId="0" fontId="19" fillId="0" borderId="13" xfId="0" applyFont="1" applyFill="1" applyBorder="1" applyAlignment="1" applyProtection="1">
      <alignment horizontal="center"/>
      <protection/>
    </xf>
    <xf numFmtId="0" fontId="19" fillId="0" borderId="11" xfId="59" applyFont="1" applyFill="1" applyBorder="1" applyAlignment="1" applyProtection="1">
      <alignment horizontal="center"/>
      <protection hidden="1"/>
    </xf>
    <xf numFmtId="0" fontId="19" fillId="0" borderId="10" xfId="0" applyNumberFormat="1" applyFont="1" applyFill="1" applyBorder="1" applyAlignment="1">
      <alignment horizontal="center"/>
    </xf>
    <xf numFmtId="1" fontId="19" fillId="0" borderId="10" xfId="59" applyNumberFormat="1" applyFont="1" applyFill="1" applyBorder="1" applyAlignment="1" applyProtection="1">
      <alignment horizontal="center"/>
      <protection hidden="1"/>
    </xf>
    <xf numFmtId="0" fontId="19" fillId="0" borderId="13" xfId="0" applyFont="1" applyFill="1" applyBorder="1" applyAlignment="1" applyProtection="1">
      <alignment horizontal="center"/>
      <protection hidden="1"/>
    </xf>
    <xf numFmtId="0" fontId="19" fillId="0" borderId="10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0" xfId="0" applyNumberFormat="1" applyFont="1" applyFill="1" applyBorder="1" applyAlignment="1">
      <alignment horizontal="center"/>
    </xf>
    <xf numFmtId="1" fontId="19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58" applyNumberFormat="1" applyFont="1" applyFill="1" applyBorder="1" applyAlignment="1" applyProtection="1">
      <alignment horizontal="center"/>
      <protection hidden="1"/>
    </xf>
    <xf numFmtId="0" fontId="19" fillId="0" borderId="10" xfId="58" applyNumberFormat="1" applyFont="1" applyFill="1" applyBorder="1" applyAlignment="1" applyProtection="1">
      <alignment horizontal="center"/>
      <protection hidden="1" locked="0"/>
    </xf>
    <xf numFmtId="164" fontId="19" fillId="0" borderId="12" xfId="58" applyNumberFormat="1" applyFont="1" applyFill="1" applyBorder="1" applyAlignment="1" applyProtection="1">
      <alignment horizontal="center"/>
      <protection hidden="1"/>
    </xf>
    <xf numFmtId="1" fontId="19" fillId="0" borderId="10" xfId="58" applyNumberFormat="1" applyFont="1" applyFill="1" applyBorder="1" applyAlignment="1" applyProtection="1">
      <alignment horizontal="center"/>
      <protection hidden="1"/>
    </xf>
    <xf numFmtId="164" fontId="19" fillId="0" borderId="10" xfId="59" applyNumberFormat="1" applyFont="1" applyFill="1" applyBorder="1" applyAlignment="1" applyProtection="1">
      <alignment horizontal="center"/>
      <protection locked="0"/>
    </xf>
    <xf numFmtId="164" fontId="19" fillId="0" borderId="10" xfId="59" applyNumberFormat="1" applyFont="1" applyFill="1" applyBorder="1" applyAlignment="1" applyProtection="1">
      <alignment horizontal="center"/>
      <protection hidden="1" locked="0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37" xfId="62" applyFont="1" applyFill="1" applyBorder="1" applyAlignment="1" applyProtection="1">
      <alignment horizontal="center" vertical="center"/>
      <protection/>
    </xf>
    <xf numFmtId="14" fontId="20" fillId="0" borderId="37" xfId="62" applyNumberFormat="1" applyFont="1" applyFill="1" applyBorder="1" applyAlignment="1" applyProtection="1">
      <alignment horizontal="center" vertical="center"/>
      <protection/>
    </xf>
    <xf numFmtId="49" fontId="37" fillId="0" borderId="16" xfId="56" applyNumberFormat="1" applyFont="1" applyBorder="1" applyAlignment="1">
      <alignment horizontal="center" vertical="center"/>
      <protection/>
    </xf>
    <xf numFmtId="0" fontId="37" fillId="0" borderId="16" xfId="60" applyFont="1" applyBorder="1" applyAlignment="1" applyProtection="1">
      <alignment horizontal="center" vertical="center"/>
      <protection locked="0"/>
    </xf>
    <xf numFmtId="0" fontId="37" fillId="0" borderId="17" xfId="60" applyFont="1" applyBorder="1" applyAlignment="1" applyProtection="1">
      <alignment horizontal="center" vertical="center"/>
      <protection locked="0"/>
    </xf>
    <xf numFmtId="0" fontId="38" fillId="24" borderId="38" xfId="56" applyFont="1" applyFill="1" applyBorder="1" applyAlignment="1">
      <alignment vertical="top" wrapText="1"/>
      <protection/>
    </xf>
    <xf numFmtId="1" fontId="37" fillId="24" borderId="39" xfId="56" applyNumberFormat="1" applyFont="1" applyFill="1" applyBorder="1" applyAlignment="1">
      <alignment horizontal="center"/>
      <protection/>
    </xf>
    <xf numFmtId="164" fontId="37" fillId="24" borderId="39" xfId="56" applyNumberFormat="1" applyFont="1" applyFill="1" applyBorder="1" applyAlignment="1">
      <alignment horizontal="center"/>
      <protection/>
    </xf>
    <xf numFmtId="164" fontId="37" fillId="25" borderId="39" xfId="55" applyNumberFormat="1" applyFont="1" applyFill="1" applyBorder="1" applyAlignment="1">
      <alignment horizontal="center"/>
      <protection/>
    </xf>
    <xf numFmtId="164" fontId="37" fillId="24" borderId="39" xfId="57" applyNumberFormat="1" applyFont="1" applyFill="1" applyBorder="1" applyAlignment="1">
      <alignment horizontal="center"/>
      <protection/>
    </xf>
    <xf numFmtId="164" fontId="37" fillId="24" borderId="39" xfId="60" applyNumberFormat="1" applyFont="1" applyFill="1" applyBorder="1" applyAlignment="1" applyProtection="1">
      <alignment horizontal="center" vertical="center"/>
      <protection locked="0"/>
    </xf>
    <xf numFmtId="164" fontId="37" fillId="25" borderId="39" xfId="60" applyNumberFormat="1" applyFont="1" applyFill="1" applyBorder="1" applyAlignment="1" applyProtection="1">
      <alignment horizontal="center" vertical="center"/>
      <protection locked="0"/>
    </xf>
    <xf numFmtId="164" fontId="37" fillId="24" borderId="39" xfId="60" applyNumberFormat="1" applyFont="1" applyFill="1" applyBorder="1" applyAlignment="1" applyProtection="1">
      <alignment horizontal="center"/>
      <protection/>
    </xf>
    <xf numFmtId="164" fontId="37" fillId="24" borderId="39" xfId="60" applyNumberFormat="1" applyFont="1" applyFill="1" applyBorder="1" applyAlignment="1" applyProtection="1">
      <alignment horizontal="center"/>
      <protection locked="0"/>
    </xf>
    <xf numFmtId="164" fontId="37" fillId="24" borderId="40" xfId="60" applyNumberFormat="1" applyFont="1" applyFill="1" applyBorder="1" applyAlignment="1" applyProtection="1">
      <alignment horizontal="center"/>
      <protection locked="0"/>
    </xf>
    <xf numFmtId="0" fontId="38" fillId="0" borderId="20" xfId="56" applyFont="1" applyFill="1" applyBorder="1" applyAlignment="1">
      <alignment vertical="top" wrapText="1"/>
      <protection/>
    </xf>
    <xf numFmtId="1" fontId="37" fillId="24" borderId="14" xfId="56" applyNumberFormat="1" applyFont="1" applyFill="1" applyBorder="1" applyAlignment="1">
      <alignment horizontal="center"/>
      <protection/>
    </xf>
    <xf numFmtId="164" fontId="37" fillId="24" borderId="14" xfId="56" applyNumberFormat="1" applyFont="1" applyFill="1" applyBorder="1" applyAlignment="1">
      <alignment horizontal="center"/>
      <protection/>
    </xf>
    <xf numFmtId="164" fontId="37" fillId="25" borderId="14" xfId="55" applyNumberFormat="1" applyFont="1" applyFill="1" applyBorder="1" applyAlignment="1">
      <alignment horizontal="center"/>
      <protection/>
    </xf>
    <xf numFmtId="164" fontId="37" fillId="24" borderId="14" xfId="57" applyNumberFormat="1" applyFont="1" applyFill="1" applyBorder="1" applyAlignment="1">
      <alignment horizontal="center"/>
      <protection/>
    </xf>
    <xf numFmtId="164" fontId="37" fillId="24" borderId="14" xfId="60" applyNumberFormat="1" applyFont="1" applyFill="1" applyBorder="1" applyAlignment="1" applyProtection="1">
      <alignment horizontal="center" vertical="center"/>
      <protection locked="0"/>
    </xf>
    <xf numFmtId="164" fontId="37" fillId="25" borderId="14" xfId="60" applyNumberFormat="1" applyFont="1" applyFill="1" applyBorder="1" applyAlignment="1" applyProtection="1">
      <alignment horizontal="center" vertical="center"/>
      <protection locked="0"/>
    </xf>
    <xf numFmtId="164" fontId="37" fillId="24" borderId="14" xfId="60" applyNumberFormat="1" applyFont="1" applyFill="1" applyBorder="1" applyAlignment="1" applyProtection="1">
      <alignment horizontal="center"/>
      <protection/>
    </xf>
    <xf numFmtId="164" fontId="37" fillId="24" borderId="14" xfId="60" applyNumberFormat="1" applyFont="1" applyFill="1" applyBorder="1" applyAlignment="1" applyProtection="1">
      <alignment horizontal="center"/>
      <protection locked="0"/>
    </xf>
    <xf numFmtId="164" fontId="37" fillId="24" borderId="15" xfId="60" applyNumberFormat="1" applyFont="1" applyFill="1" applyBorder="1" applyAlignment="1" applyProtection="1">
      <alignment horizontal="center"/>
      <protection locked="0"/>
    </xf>
    <xf numFmtId="0" fontId="38" fillId="0" borderId="21" xfId="56" applyFont="1" applyFill="1" applyBorder="1" applyAlignment="1">
      <alignment vertical="top" wrapText="1"/>
      <protection/>
    </xf>
    <xf numFmtId="0" fontId="37" fillId="24" borderId="16" xfId="56" applyFont="1" applyFill="1" applyBorder="1" applyAlignment="1">
      <alignment horizontal="center"/>
      <protection/>
    </xf>
    <xf numFmtId="164" fontId="37" fillId="24" borderId="16" xfId="56" applyNumberFormat="1" applyFont="1" applyFill="1" applyBorder="1" applyAlignment="1">
      <alignment horizontal="center"/>
      <protection/>
    </xf>
    <xf numFmtId="164" fontId="37" fillId="25" borderId="16" xfId="55" applyNumberFormat="1" applyFont="1" applyFill="1" applyBorder="1" applyAlignment="1">
      <alignment horizontal="center"/>
      <protection/>
    </xf>
    <xf numFmtId="164" fontId="37" fillId="24" borderId="16" xfId="57" applyNumberFormat="1" applyFont="1" applyFill="1" applyBorder="1" applyAlignment="1">
      <alignment horizontal="center"/>
      <protection/>
    </xf>
    <xf numFmtId="164" fontId="37" fillId="24" borderId="16" xfId="60" applyNumberFormat="1" applyFont="1" applyFill="1" applyBorder="1" applyAlignment="1" applyProtection="1">
      <alignment horizontal="center" vertical="center"/>
      <protection locked="0"/>
    </xf>
    <xf numFmtId="164" fontId="37" fillId="25" borderId="16" xfId="60" applyNumberFormat="1" applyFont="1" applyFill="1" applyBorder="1" applyAlignment="1" applyProtection="1">
      <alignment horizontal="center" vertical="center"/>
      <protection locked="0"/>
    </xf>
    <xf numFmtId="164" fontId="37" fillId="24" borderId="16" xfId="60" applyNumberFormat="1" applyFont="1" applyFill="1" applyBorder="1" applyAlignment="1" applyProtection="1">
      <alignment horizontal="center"/>
      <protection/>
    </xf>
    <xf numFmtId="164" fontId="37" fillId="24" borderId="16" xfId="60" applyNumberFormat="1" applyFont="1" applyFill="1" applyBorder="1" applyAlignment="1" applyProtection="1">
      <alignment horizontal="center"/>
      <protection locked="0"/>
    </xf>
    <xf numFmtId="164" fontId="37" fillId="24" borderId="17" xfId="60" applyNumberFormat="1" applyFont="1" applyFill="1" applyBorder="1" applyAlignment="1" applyProtection="1">
      <alignment horizontal="center"/>
      <protection locked="0"/>
    </xf>
    <xf numFmtId="0" fontId="39" fillId="0" borderId="41" xfId="56" applyFont="1" applyFill="1" applyBorder="1" applyAlignment="1">
      <alignment horizontal="center" vertical="top" wrapText="1"/>
      <protection/>
    </xf>
    <xf numFmtId="1" fontId="36" fillId="0" borderId="42" xfId="56" applyNumberFormat="1" applyFont="1" applyBorder="1" applyAlignment="1">
      <alignment horizontal="center"/>
      <protection/>
    </xf>
    <xf numFmtId="1" fontId="36" fillId="0" borderId="43" xfId="56" applyNumberFormat="1" applyFont="1" applyBorder="1" applyAlignment="1">
      <alignment horizontal="center"/>
      <protection/>
    </xf>
    <xf numFmtId="164" fontId="36" fillId="24" borderId="44" xfId="56" applyNumberFormat="1" applyFont="1" applyFill="1" applyBorder="1" applyAlignment="1">
      <alignment horizontal="center"/>
      <protection/>
    </xf>
    <xf numFmtId="164" fontId="36" fillId="25" borderId="31" xfId="55" applyNumberFormat="1" applyFont="1" applyFill="1" applyBorder="1" applyAlignment="1">
      <alignment horizontal="center"/>
      <protection/>
    </xf>
    <xf numFmtId="164" fontId="36" fillId="0" borderId="45" xfId="56" applyNumberFormat="1" applyFont="1" applyBorder="1" applyAlignment="1">
      <alignment horizontal="center"/>
      <protection/>
    </xf>
    <xf numFmtId="164" fontId="36" fillId="0" borderId="37" xfId="56" applyNumberFormat="1" applyFont="1" applyBorder="1" applyAlignment="1">
      <alignment horizontal="center"/>
      <protection/>
    </xf>
    <xf numFmtId="164" fontId="36" fillId="0" borderId="44" xfId="56" applyNumberFormat="1" applyFont="1" applyBorder="1" applyAlignment="1">
      <alignment horizontal="center"/>
      <protection/>
    </xf>
    <xf numFmtId="164" fontId="36" fillId="24" borderId="44" xfId="60" applyNumberFormat="1" applyFont="1" applyFill="1" applyBorder="1" applyAlignment="1" applyProtection="1">
      <alignment horizontal="center" vertical="center"/>
      <protection locked="0"/>
    </xf>
    <xf numFmtId="164" fontId="36" fillId="0" borderId="43" xfId="56" applyNumberFormat="1" applyFont="1" applyBorder="1" applyAlignment="1">
      <alignment horizontal="center"/>
      <protection/>
    </xf>
    <xf numFmtId="164" fontId="19" fillId="0" borderId="28" xfId="58" applyNumberFormat="1" applyFont="1" applyBorder="1" applyAlignment="1" applyProtection="1">
      <alignment horizontal="center"/>
      <protection hidden="1"/>
    </xf>
    <xf numFmtId="1" fontId="19" fillId="0" borderId="25" xfId="59" applyNumberFormat="1" applyFont="1" applyBorder="1" applyAlignment="1" applyProtection="1">
      <alignment horizontal="center"/>
      <protection hidden="1"/>
    </xf>
    <xf numFmtId="164" fontId="19" fillId="0" borderId="26" xfId="59" applyNumberFormat="1" applyFont="1" applyBorder="1" applyAlignment="1" applyProtection="1">
      <alignment horizontal="center"/>
      <protection/>
    </xf>
    <xf numFmtId="164" fontId="19" fillId="0" borderId="25" xfId="0" applyNumberFormat="1" applyFont="1" applyBorder="1" applyAlignment="1">
      <alignment horizontal="center"/>
    </xf>
    <xf numFmtId="164" fontId="19" fillId="0" borderId="26" xfId="58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0" fillId="0" borderId="46" xfId="59" applyFont="1" applyBorder="1" applyAlignment="1" applyProtection="1">
      <alignment horizontal="center" vertical="center" wrapText="1"/>
      <protection locked="0"/>
    </xf>
    <xf numFmtId="0" fontId="20" fillId="0" borderId="20" xfId="59" applyFont="1" applyBorder="1" applyAlignment="1" applyProtection="1">
      <alignment horizontal="center" vertical="center" wrapText="1"/>
      <protection locked="0"/>
    </xf>
    <xf numFmtId="164" fontId="19" fillId="0" borderId="14" xfId="0" applyNumberFormat="1" applyFont="1" applyBorder="1" applyAlignment="1" applyProtection="1">
      <alignment horizontal="center"/>
      <protection/>
    </xf>
    <xf numFmtId="0" fontId="20" fillId="0" borderId="47" xfId="59" applyFont="1" applyBorder="1" applyAlignment="1" applyProtection="1">
      <alignment horizontal="center" vertical="center" wrapText="1"/>
      <protection locked="0"/>
    </xf>
    <xf numFmtId="0" fontId="20" fillId="0" borderId="48" xfId="59" applyFont="1" applyBorder="1" applyAlignment="1" applyProtection="1">
      <alignment horizontal="center" vertical="center" wrapText="1"/>
      <protection locked="0"/>
    </xf>
    <xf numFmtId="0" fontId="20" fillId="0" borderId="49" xfId="59" applyFont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0" fillId="0" borderId="50" xfId="59" applyFont="1" applyBorder="1" applyAlignment="1" applyProtection="1">
      <alignment horizontal="center" vertical="center" wrapText="1"/>
      <protection locked="0"/>
    </xf>
    <xf numFmtId="0" fontId="20" fillId="0" borderId="47" xfId="0" applyFont="1" applyBorder="1" applyAlignment="1" applyProtection="1">
      <alignment horizontal="center" wrapText="1"/>
      <protection locked="0"/>
    </xf>
    <xf numFmtId="0" fontId="20" fillId="0" borderId="48" xfId="0" applyFont="1" applyBorder="1" applyAlignment="1" applyProtection="1">
      <alignment horizontal="center" wrapText="1"/>
      <protection locked="0"/>
    </xf>
    <xf numFmtId="0" fontId="20" fillId="0" borderId="49" xfId="0" applyFont="1" applyBorder="1" applyAlignment="1" applyProtection="1">
      <alignment horizontal="center" wrapText="1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0" fillId="0" borderId="51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52" xfId="59" applyFont="1" applyBorder="1" applyAlignment="1" applyProtection="1">
      <alignment horizontal="center" vertical="center" wrapText="1"/>
      <protection locked="0"/>
    </xf>
    <xf numFmtId="0" fontId="20" fillId="0" borderId="19" xfId="59" applyFont="1" applyBorder="1" applyAlignment="1" applyProtection="1">
      <alignment horizontal="center" vertical="center" wrapText="1"/>
      <protection locked="0"/>
    </xf>
    <xf numFmtId="0" fontId="30" fillId="0" borderId="53" xfId="0" applyFont="1" applyBorder="1" applyAlignment="1" applyProtection="1">
      <alignment horizontal="center" vertical="center" wrapText="1"/>
      <protection locked="0"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20" fillId="0" borderId="53" xfId="0" applyFont="1" applyBorder="1" applyAlignment="1" applyProtection="1">
      <alignment horizontal="center"/>
      <protection locked="0"/>
    </xf>
    <xf numFmtId="0" fontId="30" fillId="0" borderId="54" xfId="0" applyFont="1" applyBorder="1" applyAlignment="1" applyProtection="1">
      <alignment horizontal="center" vertical="center" wrapText="1"/>
      <protection locked="0"/>
    </xf>
    <xf numFmtId="0" fontId="20" fillId="0" borderId="47" xfId="59" applyFont="1" applyBorder="1" applyAlignment="1">
      <alignment horizontal="center" vertical="center"/>
      <protection/>
    </xf>
    <xf numFmtId="0" fontId="20" fillId="0" borderId="48" xfId="59" applyFont="1" applyBorder="1" applyAlignment="1">
      <alignment horizontal="center" vertical="center"/>
      <protection/>
    </xf>
    <xf numFmtId="0" fontId="20" fillId="0" borderId="49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51" xfId="59" applyFont="1" applyBorder="1" applyAlignment="1">
      <alignment horizontal="center" vertical="center" wrapText="1"/>
      <protection/>
    </xf>
    <xf numFmtId="0" fontId="20" fillId="0" borderId="18" xfId="59" applyFont="1" applyBorder="1" applyAlignment="1">
      <alignment horizontal="center" vertical="center" wrapText="1"/>
      <protection/>
    </xf>
    <xf numFmtId="0" fontId="20" fillId="0" borderId="47" xfId="59" applyFont="1" applyBorder="1" applyAlignment="1">
      <alignment horizontal="center" vertical="center" wrapText="1"/>
      <protection/>
    </xf>
    <xf numFmtId="0" fontId="20" fillId="0" borderId="48" xfId="59" applyFont="1" applyBorder="1" applyAlignment="1">
      <alignment horizontal="center" vertical="center" wrapText="1"/>
      <protection/>
    </xf>
    <xf numFmtId="0" fontId="20" fillId="0" borderId="49" xfId="59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6" fillId="0" borderId="51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47" xfId="0" applyFont="1" applyFill="1" applyBorder="1" applyAlignment="1" applyProtection="1">
      <alignment horizontal="center" vertical="center" wrapText="1"/>
      <protection locked="0"/>
    </xf>
    <xf numFmtId="0" fontId="26" fillId="0" borderId="48" xfId="0" applyFont="1" applyFill="1" applyBorder="1" applyAlignment="1" applyProtection="1">
      <alignment horizontal="center" vertical="center" wrapText="1"/>
      <protection locked="0"/>
    </xf>
    <xf numFmtId="0" fontId="26" fillId="0" borderId="49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37" fillId="0" borderId="14" xfId="61" applyFont="1" applyBorder="1" applyAlignment="1" applyProtection="1">
      <alignment horizontal="center"/>
      <protection locked="0"/>
    </xf>
    <xf numFmtId="0" fontId="37" fillId="0" borderId="15" xfId="61" applyFont="1" applyBorder="1" applyAlignment="1" applyProtection="1">
      <alignment horizontal="center"/>
      <protection locked="0"/>
    </xf>
    <xf numFmtId="0" fontId="37" fillId="0" borderId="14" xfId="60" applyFont="1" applyBorder="1" applyAlignment="1" applyProtection="1">
      <alignment horizontal="center"/>
      <protection locked="0"/>
    </xf>
    <xf numFmtId="0" fontId="37" fillId="0" borderId="14" xfId="56" applyFont="1" applyBorder="1" applyAlignment="1">
      <alignment horizontal="center"/>
      <protection/>
    </xf>
    <xf numFmtId="0" fontId="37" fillId="0" borderId="14" xfId="60" applyFont="1" applyBorder="1" applyAlignment="1" applyProtection="1">
      <alignment horizontal="center" vertical="center"/>
      <protection locked="0"/>
    </xf>
    <xf numFmtId="0" fontId="37" fillId="0" borderId="15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6" fillId="0" borderId="46" xfId="60" applyFont="1" applyFill="1" applyBorder="1" applyAlignment="1" applyProtection="1">
      <alignment horizontal="center" vertical="center" wrapText="1"/>
      <protection locked="0"/>
    </xf>
    <xf numFmtId="0" fontId="36" fillId="0" borderId="20" xfId="60" applyFont="1" applyFill="1" applyBorder="1" applyAlignment="1" applyProtection="1">
      <alignment horizontal="center" vertical="center" wrapText="1"/>
      <protection locked="0"/>
    </xf>
    <xf numFmtId="0" fontId="36" fillId="0" borderId="21" xfId="60" applyFont="1" applyFill="1" applyBorder="1" applyAlignment="1" applyProtection="1">
      <alignment horizontal="center" vertical="center" wrapText="1"/>
      <protection locked="0"/>
    </xf>
    <xf numFmtId="0" fontId="36" fillId="0" borderId="53" xfId="60" applyFont="1" applyBorder="1" applyAlignment="1" applyProtection="1">
      <alignment horizontal="center"/>
      <protection locked="0"/>
    </xf>
    <xf numFmtId="0" fontId="36" fillId="0" borderId="53" xfId="56" applyFont="1" applyBorder="1" applyAlignment="1">
      <alignment horizontal="center" vertical="center"/>
      <protection/>
    </xf>
    <xf numFmtId="0" fontId="36" fillId="0" borderId="14" xfId="56" applyFont="1" applyBorder="1" applyAlignment="1">
      <alignment horizontal="center" vertical="center"/>
      <protection/>
    </xf>
    <xf numFmtId="0" fontId="36" fillId="0" borderId="53" xfId="61" applyFont="1" applyBorder="1" applyAlignment="1" applyProtection="1">
      <alignment horizontal="left" vertical="center"/>
      <protection locked="0"/>
    </xf>
    <xf numFmtId="0" fontId="36" fillId="0" borderId="54" xfId="60" applyFont="1" applyBorder="1" applyAlignment="1" applyProtection="1">
      <alignment horizontal="center"/>
      <protection locked="0"/>
    </xf>
    <xf numFmtId="0" fontId="37" fillId="0" borderId="14" xfId="60" applyFont="1" applyBorder="1" applyAlignment="1" applyProtection="1">
      <alignment horizontal="center" vertical="center" wrapText="1"/>
      <protection locked="0"/>
    </xf>
    <xf numFmtId="0" fontId="37" fillId="0" borderId="16" xfId="60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U29" sqref="BU29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375" style="0" customWidth="1"/>
    <col min="4" max="4" width="9.753906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10.00390625" style="0" customWidth="1"/>
    <col min="12" max="12" width="9.875" style="0" customWidth="1"/>
    <col min="13" max="14" width="11.625" style="0" customWidth="1"/>
    <col min="15" max="15" width="10.75390625" style="0" customWidth="1"/>
    <col min="16" max="16" width="11.625" style="0" customWidth="1"/>
    <col min="17" max="18" width="11.00390625" style="0" customWidth="1"/>
    <col min="19" max="19" width="11.25390625" style="0" customWidth="1"/>
    <col min="20" max="20" width="9.375" style="0" customWidth="1"/>
    <col min="21" max="21" width="10.75390625" style="0" customWidth="1"/>
    <col min="22" max="22" width="10.25390625" style="0" customWidth="1"/>
    <col min="23" max="23" width="11.625" style="0" customWidth="1"/>
    <col min="24" max="24" width="8.875" style="0" hidden="1" customWidth="1"/>
    <col min="25" max="26" width="10.75390625" style="0" customWidth="1"/>
    <col min="27" max="27" width="11.125" style="0" customWidth="1"/>
    <col min="28" max="28" width="10.375" style="0" customWidth="1"/>
    <col min="29" max="31" width="10.75390625" style="0" customWidth="1"/>
    <col min="32" max="32" width="11.00390625" style="0" customWidth="1"/>
    <col min="33" max="33" width="11.375" style="0" customWidth="1"/>
    <col min="34" max="34" width="11.25390625" style="0" customWidth="1"/>
    <col min="35" max="35" width="11.375" style="0" customWidth="1"/>
    <col min="36" max="36" width="10.625" style="0" customWidth="1"/>
    <col min="37" max="37" width="11.75390625" style="0" customWidth="1"/>
    <col min="38" max="38" width="10.00390625" style="0" customWidth="1"/>
    <col min="39" max="39" width="12.00390625" style="0" customWidth="1"/>
    <col min="40" max="40" width="11.375" style="0" customWidth="1"/>
    <col min="41" max="41" width="9.875" style="0" customWidth="1"/>
    <col min="42" max="42" width="10.875" style="0" customWidth="1"/>
    <col min="43" max="43" width="10.00390625" style="0" customWidth="1"/>
    <col min="44" max="44" width="9.875" style="0" hidden="1" customWidth="1"/>
    <col min="45" max="45" width="6.875" style="0" hidden="1" customWidth="1"/>
    <col min="46" max="46" width="3.875" style="0" hidden="1" customWidth="1"/>
    <col min="47" max="48" width="6.875" style="0" hidden="1" customWidth="1"/>
    <col min="49" max="49" width="9.875" style="0" hidden="1" customWidth="1"/>
    <col min="50" max="50" width="6.875" style="0" hidden="1" customWidth="1"/>
    <col min="51" max="51" width="3.875" style="0" hidden="1" customWidth="1"/>
    <col min="52" max="52" width="0.12890625" style="0" customWidth="1"/>
    <col min="53" max="53" width="6.875" style="0" hidden="1" customWidth="1"/>
    <col min="54" max="54" width="11.25390625" style="0" customWidth="1"/>
    <col min="55" max="56" width="10.625" style="0" customWidth="1"/>
    <col min="57" max="57" width="10.75390625" style="0" customWidth="1"/>
    <col min="58" max="58" width="11.00390625" style="0" customWidth="1"/>
    <col min="59" max="59" width="10.75390625" style="0" customWidth="1"/>
    <col min="60" max="60" width="11.625" style="0" customWidth="1"/>
    <col min="61" max="61" width="11.375" style="0" customWidth="1"/>
    <col min="62" max="62" width="11.125" style="0" customWidth="1"/>
    <col min="63" max="63" width="10.25390625" style="0" customWidth="1"/>
    <col min="64" max="64" width="9.875" style="0" hidden="1" customWidth="1"/>
    <col min="65" max="65" width="6.875" style="0" hidden="1" customWidth="1"/>
    <col min="66" max="66" width="3.875" style="0" hidden="1" customWidth="1"/>
    <col min="67" max="68" width="6.875" style="0" hidden="1" customWidth="1"/>
    <col min="69" max="69" width="23.25390625" style="0" customWidth="1"/>
    <col min="70" max="70" width="21.75390625" style="0" customWidth="1"/>
    <col min="71" max="71" width="19.875" style="0" customWidth="1"/>
    <col min="72" max="72" width="22.125" style="0" customWidth="1"/>
    <col min="73" max="73" width="22.25390625" style="0" customWidth="1"/>
  </cols>
  <sheetData>
    <row r="1" spans="1:73" ht="15.75">
      <c r="A1" s="4"/>
      <c r="B1" s="5"/>
      <c r="C1" s="301" t="s">
        <v>149</v>
      </c>
      <c r="D1" s="302"/>
      <c r="E1" s="302"/>
      <c r="F1" s="302"/>
      <c r="G1" s="302"/>
      <c r="H1" s="302"/>
      <c r="I1" s="302"/>
      <c r="J1" s="302"/>
      <c r="K1" s="302"/>
      <c r="L1" s="302"/>
      <c r="M1" s="5"/>
      <c r="N1" s="5"/>
      <c r="O1" s="5"/>
      <c r="P1" s="298"/>
      <c r="Q1" s="299"/>
      <c r="R1" s="5"/>
      <c r="S1" s="5"/>
      <c r="T1" s="5"/>
      <c r="U1" s="5"/>
      <c r="V1" s="5"/>
      <c r="W1" s="4"/>
      <c r="X1" s="4"/>
      <c r="Y1" s="4"/>
      <c r="Z1" s="4"/>
      <c r="AA1" s="298"/>
      <c r="AB1" s="300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299"/>
      <c r="BR1" s="299"/>
      <c r="BS1" s="299"/>
      <c r="BT1" s="299"/>
      <c r="BU1" s="299"/>
    </row>
    <row r="2" spans="1:73" ht="16.5">
      <c r="A2" s="5"/>
      <c r="B2" s="5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5"/>
      <c r="N2" s="5"/>
      <c r="O2" s="2"/>
      <c r="P2" s="5"/>
      <c r="Q2" s="5"/>
      <c r="R2" s="5"/>
      <c r="S2" s="5"/>
      <c r="T2" s="5"/>
      <c r="U2" s="5"/>
      <c r="V2" s="5"/>
      <c r="W2" s="4"/>
      <c r="X2" s="4"/>
      <c r="Y2" s="4"/>
      <c r="Z2" s="4"/>
      <c r="AA2" s="6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03" t="s">
        <v>17</v>
      </c>
      <c r="B4" s="305" t="s">
        <v>31</v>
      </c>
      <c r="C4" s="289" t="s">
        <v>32</v>
      </c>
      <c r="D4" s="290"/>
      <c r="E4" s="290"/>
      <c r="F4" s="290"/>
      <c r="G4" s="291"/>
      <c r="H4" s="289" t="s">
        <v>25</v>
      </c>
      <c r="I4" s="290"/>
      <c r="J4" s="290"/>
      <c r="K4" s="290"/>
      <c r="L4" s="291"/>
      <c r="M4" s="289" t="s">
        <v>26</v>
      </c>
      <c r="N4" s="290"/>
      <c r="O4" s="290"/>
      <c r="P4" s="290"/>
      <c r="Q4" s="291"/>
      <c r="R4" s="289" t="s">
        <v>42</v>
      </c>
      <c r="S4" s="292"/>
      <c r="T4" s="292"/>
      <c r="U4" s="292"/>
      <c r="V4" s="293"/>
      <c r="W4" s="289" t="s">
        <v>33</v>
      </c>
      <c r="X4" s="290"/>
      <c r="Y4" s="290"/>
      <c r="Z4" s="290"/>
      <c r="AA4" s="290"/>
      <c r="AB4" s="291"/>
      <c r="AC4" s="289" t="s">
        <v>34</v>
      </c>
      <c r="AD4" s="290"/>
      <c r="AE4" s="290"/>
      <c r="AF4" s="290"/>
      <c r="AG4" s="291"/>
      <c r="AH4" s="289" t="s">
        <v>35</v>
      </c>
      <c r="AI4" s="290"/>
      <c r="AJ4" s="290"/>
      <c r="AK4" s="290"/>
      <c r="AL4" s="291"/>
      <c r="AM4" s="289" t="s">
        <v>36</v>
      </c>
      <c r="AN4" s="290"/>
      <c r="AO4" s="290"/>
      <c r="AP4" s="290"/>
      <c r="AQ4" s="291"/>
      <c r="AR4" s="289" t="s">
        <v>37</v>
      </c>
      <c r="AS4" s="290"/>
      <c r="AT4" s="290"/>
      <c r="AU4" s="290"/>
      <c r="AV4" s="294"/>
      <c r="AW4" s="289" t="s">
        <v>38</v>
      </c>
      <c r="AX4" s="290"/>
      <c r="AY4" s="290"/>
      <c r="AZ4" s="290"/>
      <c r="BA4" s="291"/>
      <c r="BB4" s="289" t="s">
        <v>39</v>
      </c>
      <c r="BC4" s="290"/>
      <c r="BD4" s="290"/>
      <c r="BE4" s="290"/>
      <c r="BF4" s="291"/>
      <c r="BG4" s="289" t="s">
        <v>40</v>
      </c>
      <c r="BH4" s="290"/>
      <c r="BI4" s="290"/>
      <c r="BJ4" s="290"/>
      <c r="BK4" s="291"/>
      <c r="BL4" s="289" t="s">
        <v>41</v>
      </c>
      <c r="BM4" s="290"/>
      <c r="BN4" s="290"/>
      <c r="BO4" s="290"/>
      <c r="BP4" s="291"/>
      <c r="BQ4" s="295" t="s">
        <v>27</v>
      </c>
      <c r="BR4" s="296"/>
      <c r="BS4" s="296"/>
      <c r="BT4" s="296"/>
      <c r="BU4" s="297"/>
    </row>
    <row r="5" spans="1:73" ht="81.75" customHeight="1">
      <c r="A5" s="304"/>
      <c r="B5" s="306"/>
      <c r="C5" s="11" t="s">
        <v>43</v>
      </c>
      <c r="D5" s="8" t="s">
        <v>28</v>
      </c>
      <c r="E5" s="8" t="s">
        <v>14</v>
      </c>
      <c r="F5" s="8" t="s">
        <v>29</v>
      </c>
      <c r="G5" s="9" t="s">
        <v>30</v>
      </c>
      <c r="H5" s="11" t="s">
        <v>44</v>
      </c>
      <c r="I5" s="8" t="s">
        <v>28</v>
      </c>
      <c r="J5" s="8" t="s">
        <v>14</v>
      </c>
      <c r="K5" s="8" t="s">
        <v>29</v>
      </c>
      <c r="L5" s="9" t="s">
        <v>30</v>
      </c>
      <c r="M5" s="11" t="s">
        <v>45</v>
      </c>
      <c r="N5" s="8" t="s">
        <v>28</v>
      </c>
      <c r="O5" s="8" t="s">
        <v>14</v>
      </c>
      <c r="P5" s="8" t="s">
        <v>29</v>
      </c>
      <c r="Q5" s="9" t="s">
        <v>30</v>
      </c>
      <c r="R5" s="11" t="s">
        <v>44</v>
      </c>
      <c r="S5" s="8" t="s">
        <v>28</v>
      </c>
      <c r="T5" s="8" t="s">
        <v>14</v>
      </c>
      <c r="U5" s="8" t="s">
        <v>29</v>
      </c>
      <c r="V5" s="9" t="s">
        <v>30</v>
      </c>
      <c r="W5" s="11" t="s">
        <v>46</v>
      </c>
      <c r="X5" s="8" t="s">
        <v>47</v>
      </c>
      <c r="Y5" s="8" t="s">
        <v>28</v>
      </c>
      <c r="Z5" s="8" t="s">
        <v>14</v>
      </c>
      <c r="AA5" s="8" t="s">
        <v>29</v>
      </c>
      <c r="AB5" s="9" t="s">
        <v>30</v>
      </c>
      <c r="AC5" s="11" t="s">
        <v>48</v>
      </c>
      <c r="AD5" s="8" t="s">
        <v>28</v>
      </c>
      <c r="AE5" s="8" t="s">
        <v>14</v>
      </c>
      <c r="AF5" s="8" t="s">
        <v>29</v>
      </c>
      <c r="AG5" s="9" t="s">
        <v>30</v>
      </c>
      <c r="AH5" s="11" t="s">
        <v>49</v>
      </c>
      <c r="AI5" s="8" t="s">
        <v>28</v>
      </c>
      <c r="AJ5" s="8" t="s">
        <v>14</v>
      </c>
      <c r="AK5" s="8" t="s">
        <v>29</v>
      </c>
      <c r="AL5" s="9" t="s">
        <v>30</v>
      </c>
      <c r="AM5" s="11" t="s">
        <v>50</v>
      </c>
      <c r="AN5" s="8" t="s">
        <v>28</v>
      </c>
      <c r="AO5" s="8" t="s">
        <v>14</v>
      </c>
      <c r="AP5" s="8" t="s">
        <v>29</v>
      </c>
      <c r="AQ5" s="9" t="s">
        <v>30</v>
      </c>
      <c r="AR5" s="11" t="s">
        <v>50</v>
      </c>
      <c r="AS5" s="8" t="s">
        <v>28</v>
      </c>
      <c r="AT5" s="8" t="s">
        <v>14</v>
      </c>
      <c r="AU5" s="8" t="s">
        <v>29</v>
      </c>
      <c r="AV5" s="10" t="s">
        <v>30</v>
      </c>
      <c r="AW5" s="11" t="s">
        <v>50</v>
      </c>
      <c r="AX5" s="8" t="s">
        <v>28</v>
      </c>
      <c r="AY5" s="8" t="s">
        <v>14</v>
      </c>
      <c r="AZ5" s="8" t="s">
        <v>29</v>
      </c>
      <c r="BA5" s="9" t="s">
        <v>30</v>
      </c>
      <c r="BB5" s="11" t="s">
        <v>49</v>
      </c>
      <c r="BC5" s="8" t="s">
        <v>28</v>
      </c>
      <c r="BD5" s="8" t="s">
        <v>14</v>
      </c>
      <c r="BE5" s="8" t="s">
        <v>29</v>
      </c>
      <c r="BF5" s="9" t="s">
        <v>30</v>
      </c>
      <c r="BG5" s="11" t="s">
        <v>51</v>
      </c>
      <c r="BH5" s="8" t="s">
        <v>28</v>
      </c>
      <c r="BI5" s="8" t="s">
        <v>14</v>
      </c>
      <c r="BJ5" s="8" t="s">
        <v>29</v>
      </c>
      <c r="BK5" s="9" t="s">
        <v>30</v>
      </c>
      <c r="BL5" s="11" t="s">
        <v>51</v>
      </c>
      <c r="BM5" s="8" t="s">
        <v>28</v>
      </c>
      <c r="BN5" s="8" t="s">
        <v>14</v>
      </c>
      <c r="BO5" s="8" t="s">
        <v>29</v>
      </c>
      <c r="BP5" s="9" t="s">
        <v>30</v>
      </c>
      <c r="BQ5" s="11" t="s">
        <v>52</v>
      </c>
      <c r="BR5" s="8" t="s">
        <v>28</v>
      </c>
      <c r="BS5" s="8" t="s">
        <v>14</v>
      </c>
      <c r="BT5" s="8" t="s">
        <v>29</v>
      </c>
      <c r="BU5" s="9" t="s">
        <v>30</v>
      </c>
    </row>
    <row r="6" spans="1:73" ht="18.75" customHeight="1">
      <c r="A6" s="19" t="s">
        <v>0</v>
      </c>
      <c r="B6" s="20"/>
      <c r="C6" s="21"/>
      <c r="D6" s="22"/>
      <c r="E6" s="22"/>
      <c r="F6" s="22"/>
      <c r="G6" s="23"/>
      <c r="H6" s="21"/>
      <c r="I6" s="22"/>
      <c r="J6" s="24"/>
      <c r="K6" s="22"/>
      <c r="L6" s="23"/>
      <c r="M6" s="25"/>
      <c r="N6" s="26"/>
      <c r="O6" s="27"/>
      <c r="P6" s="26"/>
      <c r="Q6" s="23"/>
      <c r="R6" s="28"/>
      <c r="S6" s="29"/>
      <c r="T6" s="30"/>
      <c r="U6" s="30"/>
      <c r="V6" s="31"/>
      <c r="W6" s="21"/>
      <c r="X6" s="22"/>
      <c r="Y6" s="22"/>
      <c r="Z6" s="22"/>
      <c r="AA6" s="22"/>
      <c r="AB6" s="23"/>
      <c r="AC6" s="32"/>
      <c r="AD6" s="22"/>
      <c r="AE6" s="22"/>
      <c r="AF6" s="22"/>
      <c r="AG6" s="23"/>
      <c r="AH6" s="32"/>
      <c r="AI6" s="22"/>
      <c r="AJ6" s="22"/>
      <c r="AK6" s="22"/>
      <c r="AL6" s="23"/>
      <c r="AM6" s="32"/>
      <c r="AN6" s="22"/>
      <c r="AO6" s="22"/>
      <c r="AP6" s="22"/>
      <c r="AQ6" s="23"/>
      <c r="AR6" s="32"/>
      <c r="AS6" s="22"/>
      <c r="AT6" s="22"/>
      <c r="AU6" s="22"/>
      <c r="AV6" s="33"/>
      <c r="AW6" s="21"/>
      <c r="AX6" s="22"/>
      <c r="AY6" s="22"/>
      <c r="AZ6" s="22"/>
      <c r="BA6" s="23"/>
      <c r="BB6" s="21"/>
      <c r="BC6" s="22"/>
      <c r="BD6" s="22"/>
      <c r="BE6" s="22"/>
      <c r="BF6" s="23"/>
      <c r="BG6" s="21"/>
      <c r="BH6" s="22"/>
      <c r="BI6" s="22"/>
      <c r="BJ6" s="22"/>
      <c r="BK6" s="23"/>
      <c r="BL6" s="21"/>
      <c r="BM6" s="22"/>
      <c r="BN6" s="22"/>
      <c r="BO6" s="22"/>
      <c r="BP6" s="23"/>
      <c r="BQ6" s="34"/>
      <c r="BR6" s="35"/>
      <c r="BS6" s="24"/>
      <c r="BT6" s="35"/>
      <c r="BU6" s="36"/>
    </row>
    <row r="7" spans="1:73" s="225" customFormat="1" ht="17.25" customHeight="1">
      <c r="A7" s="19" t="s">
        <v>18</v>
      </c>
      <c r="B7" s="151">
        <v>343</v>
      </c>
      <c r="C7" s="199">
        <f>SUM(H7+M7+R7+W7+AC7+AH7+AM7+AR7+AW7+BB7+BG7+BL7)</f>
        <v>7226</v>
      </c>
      <c r="D7" s="200">
        <f aca="true" t="shared" si="0" ref="D7:D14">I7+N7+S7+Y7+AD7+AI7+AN7+AS7+AX7+BC7+BH7+BM7</f>
        <v>6317</v>
      </c>
      <c r="E7" s="201">
        <f aca="true" t="shared" si="1" ref="E7:E14">D7/C7*100</f>
        <v>87.42042623858289</v>
      </c>
      <c r="F7" s="200">
        <f aca="true" t="shared" si="2" ref="F7:F14">K7+P7+U7+AA7+AF7+AK7+AP7+AU7+AZ7+BE7+BJ7+BO7</f>
        <v>13182</v>
      </c>
      <c r="G7" s="202">
        <f aca="true" t="shared" si="3" ref="G7:G14">F7/D7*10</f>
        <v>20.867500395757478</v>
      </c>
      <c r="H7" s="203">
        <v>3610</v>
      </c>
      <c r="I7" s="204">
        <v>3490</v>
      </c>
      <c r="J7" s="154">
        <f aca="true" t="shared" si="4" ref="J7:J14">I7/H7*100</f>
        <v>96.67590027700831</v>
      </c>
      <c r="K7" s="204">
        <v>7842</v>
      </c>
      <c r="L7" s="205">
        <f aca="true" t="shared" si="5" ref="L7:L14">K7/I7*10</f>
        <v>22.46991404011461</v>
      </c>
      <c r="M7" s="40">
        <v>546</v>
      </c>
      <c r="N7" s="206">
        <v>546</v>
      </c>
      <c r="O7" s="154">
        <f aca="true" t="shared" si="6" ref="O7:O14">N7/M7*100</f>
        <v>100</v>
      </c>
      <c r="P7" s="206">
        <v>1114</v>
      </c>
      <c r="Q7" s="205">
        <f aca="true" t="shared" si="7" ref="Q7:Q14">P7/N7*10</f>
        <v>20.4029304029304</v>
      </c>
      <c r="R7" s="207"/>
      <c r="S7" s="208"/>
      <c r="T7" s="209"/>
      <c r="U7" s="210"/>
      <c r="V7" s="211"/>
      <c r="W7" s="32">
        <v>10</v>
      </c>
      <c r="X7" s="41"/>
      <c r="Y7" s="41"/>
      <c r="Z7" s="154"/>
      <c r="AA7" s="212"/>
      <c r="AB7" s="202"/>
      <c r="AC7" s="32">
        <v>85</v>
      </c>
      <c r="AD7" s="213">
        <v>35</v>
      </c>
      <c r="AE7" s="214">
        <f>AD7/AC7*100</f>
        <v>41.17647058823529</v>
      </c>
      <c r="AF7" s="213">
        <v>67</v>
      </c>
      <c r="AG7" s="205">
        <f>AF7/AD7*10</f>
        <v>19.142857142857142</v>
      </c>
      <c r="AH7" s="32">
        <v>980</v>
      </c>
      <c r="AI7" s="212">
        <v>860</v>
      </c>
      <c r="AJ7" s="215">
        <f aca="true" t="shared" si="8" ref="AJ7:AJ14">AI7/AH7*100</f>
        <v>87.75510204081633</v>
      </c>
      <c r="AK7" s="212">
        <v>1630</v>
      </c>
      <c r="AL7" s="202">
        <f aca="true" t="shared" si="9" ref="AL7:AL14">AK7/AI7*10</f>
        <v>18.953488372093023</v>
      </c>
      <c r="AM7" s="32">
        <v>1715</v>
      </c>
      <c r="AN7" s="213">
        <v>1386</v>
      </c>
      <c r="AO7" s="216">
        <f>AN7/AM7*100</f>
        <v>80.81632653061224</v>
      </c>
      <c r="AP7" s="213">
        <v>2529</v>
      </c>
      <c r="AQ7" s="202">
        <f>AP7/AN7*10</f>
        <v>18.246753246753247</v>
      </c>
      <c r="AR7" s="32">
        <v>0</v>
      </c>
      <c r="AS7" s="217"/>
      <c r="AT7" s="217"/>
      <c r="AU7" s="217"/>
      <c r="AV7" s="218"/>
      <c r="AW7" s="219">
        <v>0</v>
      </c>
      <c r="AX7" s="217"/>
      <c r="AY7" s="217"/>
      <c r="AZ7" s="217"/>
      <c r="BA7" s="220"/>
      <c r="BB7" s="32">
        <v>210</v>
      </c>
      <c r="BC7" s="221"/>
      <c r="BD7" s="154"/>
      <c r="BE7" s="221"/>
      <c r="BF7" s="205"/>
      <c r="BG7" s="219">
        <v>70</v>
      </c>
      <c r="BH7" s="222"/>
      <c r="BI7" s="222"/>
      <c r="BJ7" s="222"/>
      <c r="BK7" s="220"/>
      <c r="BL7" s="219">
        <v>0</v>
      </c>
      <c r="BM7" s="217"/>
      <c r="BN7" s="217"/>
      <c r="BO7" s="217"/>
      <c r="BP7" s="220"/>
      <c r="BQ7" s="223"/>
      <c r="BR7" s="224"/>
      <c r="BS7" s="154"/>
      <c r="BT7" s="224"/>
      <c r="BU7" s="202"/>
    </row>
    <row r="8" spans="1:73" s="225" customFormat="1" ht="17.25" customHeight="1">
      <c r="A8" s="19" t="s">
        <v>19</v>
      </c>
      <c r="B8" s="151"/>
      <c r="C8" s="199">
        <f>SUM(H8+M8+R8+W8+AC8+AH8+AM8+AR8+AW8+BB8+BG8+BL8)</f>
        <v>18886</v>
      </c>
      <c r="D8" s="200">
        <f t="shared" si="0"/>
        <v>10937</v>
      </c>
      <c r="E8" s="201">
        <f t="shared" si="1"/>
        <v>57.91062162448375</v>
      </c>
      <c r="F8" s="200">
        <f t="shared" si="2"/>
        <v>24567</v>
      </c>
      <c r="G8" s="202">
        <f t="shared" si="3"/>
        <v>22.462283990125265</v>
      </c>
      <c r="H8" s="203">
        <v>7780</v>
      </c>
      <c r="I8" s="204">
        <v>6809</v>
      </c>
      <c r="J8" s="154">
        <f t="shared" si="4"/>
        <v>87.51928020565552</v>
      </c>
      <c r="K8" s="204">
        <v>16713</v>
      </c>
      <c r="L8" s="205">
        <f t="shared" si="5"/>
        <v>24.545454545454547</v>
      </c>
      <c r="M8" s="40">
        <v>1543</v>
      </c>
      <c r="N8" s="206">
        <v>1326</v>
      </c>
      <c r="O8" s="154">
        <f t="shared" si="6"/>
        <v>85.93648736228127</v>
      </c>
      <c r="P8" s="206">
        <v>2982</v>
      </c>
      <c r="Q8" s="205">
        <f t="shared" si="7"/>
        <v>22.488687782805428</v>
      </c>
      <c r="R8" s="207"/>
      <c r="S8" s="208"/>
      <c r="T8" s="209"/>
      <c r="U8" s="210"/>
      <c r="V8" s="211"/>
      <c r="W8" s="32">
        <v>50</v>
      </c>
      <c r="X8" s="41"/>
      <c r="Y8" s="41"/>
      <c r="Z8" s="154"/>
      <c r="AA8" s="212"/>
      <c r="AB8" s="220"/>
      <c r="AC8" s="32">
        <v>3976</v>
      </c>
      <c r="AD8" s="213">
        <v>38</v>
      </c>
      <c r="AE8" s="214">
        <f>AD8/AC8*100</f>
        <v>0.9557344064386318</v>
      </c>
      <c r="AF8" s="213">
        <v>80</v>
      </c>
      <c r="AG8" s="205">
        <f>AF8/AD8*10</f>
        <v>21.052631578947366</v>
      </c>
      <c r="AH8" s="32">
        <v>3375</v>
      </c>
      <c r="AI8" s="212">
        <v>2687</v>
      </c>
      <c r="AJ8" s="215">
        <f t="shared" si="8"/>
        <v>79.61481481481482</v>
      </c>
      <c r="AK8" s="212">
        <v>4624</v>
      </c>
      <c r="AL8" s="202">
        <f t="shared" si="9"/>
        <v>17.20878302940082</v>
      </c>
      <c r="AM8" s="32">
        <v>1982</v>
      </c>
      <c r="AN8" s="213"/>
      <c r="AO8" s="216"/>
      <c r="AP8" s="213"/>
      <c r="AQ8" s="202"/>
      <c r="AR8" s="32">
        <v>40</v>
      </c>
      <c r="AS8" s="217"/>
      <c r="AT8" s="217"/>
      <c r="AU8" s="217"/>
      <c r="AV8" s="218"/>
      <c r="AW8" s="219">
        <v>55</v>
      </c>
      <c r="AX8" s="217"/>
      <c r="AY8" s="217"/>
      <c r="AZ8" s="217"/>
      <c r="BA8" s="220"/>
      <c r="BB8" s="32"/>
      <c r="BC8" s="221"/>
      <c r="BD8" s="154"/>
      <c r="BE8" s="221"/>
      <c r="BF8" s="205"/>
      <c r="BG8" s="219">
        <v>85</v>
      </c>
      <c r="BH8" s="222">
        <v>77</v>
      </c>
      <c r="BI8" s="222">
        <f>BH8/BG8*100</f>
        <v>90.58823529411765</v>
      </c>
      <c r="BJ8" s="222">
        <v>168</v>
      </c>
      <c r="BK8" s="202">
        <f>BJ8/BH8*10</f>
        <v>21.818181818181817</v>
      </c>
      <c r="BL8" s="219"/>
      <c r="BM8" s="217"/>
      <c r="BN8" s="217"/>
      <c r="BO8" s="217"/>
      <c r="BP8" s="220"/>
      <c r="BQ8" s="40">
        <v>300</v>
      </c>
      <c r="BR8" s="226">
        <v>300</v>
      </c>
      <c r="BS8" s="154">
        <f>BR8/BQ8*100</f>
        <v>100</v>
      </c>
      <c r="BT8" s="226">
        <v>150</v>
      </c>
      <c r="BU8" s="202">
        <f>BT8/BR8*10</f>
        <v>5</v>
      </c>
    </row>
    <row r="9" spans="1:73" s="225" customFormat="1" ht="15.75" customHeight="1">
      <c r="A9" s="19" t="s">
        <v>1</v>
      </c>
      <c r="B9" s="151">
        <v>65</v>
      </c>
      <c r="C9" s="199">
        <f aca="true" t="shared" si="10" ref="C9:C26">SUM(H9+M9+R9+W9+AC9+AH9+AM9+AR9+AW9+BB9+BG9+BL9)</f>
        <v>5629</v>
      </c>
      <c r="D9" s="200">
        <f t="shared" si="0"/>
        <v>3961</v>
      </c>
      <c r="E9" s="201">
        <f t="shared" si="1"/>
        <v>70.36773849706876</v>
      </c>
      <c r="F9" s="200">
        <f t="shared" si="2"/>
        <v>6516</v>
      </c>
      <c r="G9" s="202">
        <f t="shared" si="3"/>
        <v>16.450391315324413</v>
      </c>
      <c r="H9" s="203">
        <v>2140</v>
      </c>
      <c r="I9" s="204">
        <v>1750</v>
      </c>
      <c r="J9" s="154">
        <f t="shared" si="4"/>
        <v>81.77570093457945</v>
      </c>
      <c r="K9" s="204">
        <v>3551</v>
      </c>
      <c r="L9" s="205">
        <f t="shared" si="5"/>
        <v>20.291428571428575</v>
      </c>
      <c r="M9" s="40">
        <v>460</v>
      </c>
      <c r="N9" s="206">
        <v>460</v>
      </c>
      <c r="O9" s="154">
        <f t="shared" si="6"/>
        <v>100</v>
      </c>
      <c r="P9" s="206">
        <v>664</v>
      </c>
      <c r="Q9" s="205">
        <f t="shared" si="7"/>
        <v>14.434782608695652</v>
      </c>
      <c r="R9" s="207">
        <v>50</v>
      </c>
      <c r="S9" s="208">
        <v>50</v>
      </c>
      <c r="T9" s="209">
        <f>S9/R9*100</f>
        <v>100</v>
      </c>
      <c r="U9" s="227">
        <v>50</v>
      </c>
      <c r="V9" s="205">
        <f>U9/S9*10</f>
        <v>10</v>
      </c>
      <c r="W9" s="32"/>
      <c r="X9" s="41"/>
      <c r="Y9" s="41"/>
      <c r="Z9" s="154"/>
      <c r="AA9" s="212"/>
      <c r="AB9" s="220"/>
      <c r="AC9" s="32">
        <v>1052</v>
      </c>
      <c r="AD9" s="213">
        <v>812</v>
      </c>
      <c r="AE9" s="214">
        <f aca="true" t="shared" si="11" ref="AE9:AE16">AD9/AC9*100</f>
        <v>77.18631178707224</v>
      </c>
      <c r="AF9" s="213">
        <v>1177</v>
      </c>
      <c r="AG9" s="205">
        <f aca="true" t="shared" si="12" ref="AG9:AG16">AF9/AD9*10</f>
        <v>14.495073891625616</v>
      </c>
      <c r="AH9" s="32">
        <v>757</v>
      </c>
      <c r="AI9" s="212">
        <v>422</v>
      </c>
      <c r="AJ9" s="215">
        <f t="shared" si="8"/>
        <v>55.746367239101716</v>
      </c>
      <c r="AK9" s="212">
        <v>516</v>
      </c>
      <c r="AL9" s="202">
        <f t="shared" si="9"/>
        <v>12.227488151658768</v>
      </c>
      <c r="AM9" s="32">
        <v>1070</v>
      </c>
      <c r="AN9" s="213">
        <v>467</v>
      </c>
      <c r="AO9" s="216">
        <f aca="true" t="shared" si="13" ref="AO9:AO17">AN9/AM9*100</f>
        <v>43.64485981308411</v>
      </c>
      <c r="AP9" s="213">
        <v>558</v>
      </c>
      <c r="AQ9" s="202">
        <f aca="true" t="shared" si="14" ref="AQ9:AQ17">AP9/AN9*10</f>
        <v>11.948608137044967</v>
      </c>
      <c r="AR9" s="32"/>
      <c r="AS9" s="217"/>
      <c r="AT9" s="217"/>
      <c r="AU9" s="217"/>
      <c r="AV9" s="218"/>
      <c r="AW9" s="219"/>
      <c r="AX9" s="217"/>
      <c r="AY9" s="217"/>
      <c r="AZ9" s="217"/>
      <c r="BA9" s="220"/>
      <c r="BB9" s="32">
        <v>100</v>
      </c>
      <c r="BC9" s="221"/>
      <c r="BD9" s="154"/>
      <c r="BE9" s="221"/>
      <c r="BF9" s="205"/>
      <c r="BG9" s="219"/>
      <c r="BH9" s="222"/>
      <c r="BI9" s="222"/>
      <c r="BJ9" s="222"/>
      <c r="BK9" s="202"/>
      <c r="BL9" s="219"/>
      <c r="BM9" s="217"/>
      <c r="BN9" s="217"/>
      <c r="BO9" s="217"/>
      <c r="BP9" s="220"/>
      <c r="BQ9" s="40">
        <v>60</v>
      </c>
      <c r="BR9" s="226">
        <v>60</v>
      </c>
      <c r="BS9" s="154">
        <f>BR9/BQ9*100</f>
        <v>100</v>
      </c>
      <c r="BT9" s="226">
        <v>10</v>
      </c>
      <c r="BU9" s="202">
        <f>BT9/BR9*10</f>
        <v>1.6666666666666665</v>
      </c>
    </row>
    <row r="10" spans="1:73" s="225" customFormat="1" ht="15.75" customHeight="1">
      <c r="A10" s="19" t="s">
        <v>2</v>
      </c>
      <c r="B10" s="151"/>
      <c r="C10" s="199">
        <f t="shared" si="10"/>
        <v>19879</v>
      </c>
      <c r="D10" s="200">
        <f t="shared" si="0"/>
        <v>13453</v>
      </c>
      <c r="E10" s="201">
        <f t="shared" si="1"/>
        <v>67.67443030333517</v>
      </c>
      <c r="F10" s="200">
        <f t="shared" si="2"/>
        <v>31160</v>
      </c>
      <c r="G10" s="202">
        <f t="shared" si="3"/>
        <v>23.162119973240173</v>
      </c>
      <c r="H10" s="203">
        <v>7368</v>
      </c>
      <c r="I10" s="204">
        <v>6946</v>
      </c>
      <c r="J10" s="154">
        <f t="shared" si="4"/>
        <v>94.27252985884907</v>
      </c>
      <c r="K10" s="204">
        <v>19724</v>
      </c>
      <c r="L10" s="205">
        <f t="shared" si="5"/>
        <v>28.396199251367694</v>
      </c>
      <c r="M10" s="40">
        <v>1805</v>
      </c>
      <c r="N10" s="206">
        <v>1471</v>
      </c>
      <c r="O10" s="154">
        <f t="shared" si="6"/>
        <v>81.49584487534625</v>
      </c>
      <c r="P10" s="206">
        <v>3225</v>
      </c>
      <c r="Q10" s="205">
        <f t="shared" si="7"/>
        <v>21.923861318830728</v>
      </c>
      <c r="R10" s="207"/>
      <c r="S10" s="208"/>
      <c r="T10" s="209"/>
      <c r="U10" s="227"/>
      <c r="V10" s="205"/>
      <c r="W10" s="32">
        <v>20</v>
      </c>
      <c r="X10" s="41"/>
      <c r="Y10" s="41">
        <v>20</v>
      </c>
      <c r="Z10" s="154">
        <f aca="true" t="shared" si="15" ref="Z10:Z15">Y10/W10*100</f>
        <v>100</v>
      </c>
      <c r="AA10" s="212">
        <v>30</v>
      </c>
      <c r="AB10" s="202">
        <f aca="true" t="shared" si="16" ref="AB10:AB15">AA10/Y10*10</f>
        <v>15</v>
      </c>
      <c r="AC10" s="32">
        <v>5820</v>
      </c>
      <c r="AD10" s="213">
        <v>2372</v>
      </c>
      <c r="AE10" s="214">
        <f t="shared" si="11"/>
        <v>40.756013745704465</v>
      </c>
      <c r="AF10" s="213">
        <v>3358</v>
      </c>
      <c r="AG10" s="205">
        <f t="shared" si="12"/>
        <v>14.156829679595278</v>
      </c>
      <c r="AH10" s="32">
        <v>2907</v>
      </c>
      <c r="AI10" s="212">
        <v>1959</v>
      </c>
      <c r="AJ10" s="215">
        <f t="shared" si="8"/>
        <v>67.3890608875129</v>
      </c>
      <c r="AK10" s="212">
        <v>3521</v>
      </c>
      <c r="AL10" s="202">
        <f t="shared" si="9"/>
        <v>17.973455844818783</v>
      </c>
      <c r="AM10" s="32">
        <v>905</v>
      </c>
      <c r="AN10" s="213">
        <v>685</v>
      </c>
      <c r="AO10" s="216">
        <f t="shared" si="13"/>
        <v>75.69060773480662</v>
      </c>
      <c r="AP10" s="213">
        <v>1302</v>
      </c>
      <c r="AQ10" s="202">
        <f t="shared" si="14"/>
        <v>19.00729927007299</v>
      </c>
      <c r="AR10" s="32">
        <v>715</v>
      </c>
      <c r="AS10" s="217"/>
      <c r="AT10" s="217"/>
      <c r="AU10" s="217"/>
      <c r="AV10" s="218"/>
      <c r="AW10" s="219">
        <v>30</v>
      </c>
      <c r="AX10" s="217"/>
      <c r="AY10" s="217"/>
      <c r="AZ10" s="217"/>
      <c r="BA10" s="220"/>
      <c r="BB10" s="32">
        <v>309</v>
      </c>
      <c r="BC10" s="221"/>
      <c r="BD10" s="154"/>
      <c r="BE10" s="221"/>
      <c r="BF10" s="205"/>
      <c r="BG10" s="219"/>
      <c r="BH10" s="222"/>
      <c r="BI10" s="222"/>
      <c r="BJ10" s="222"/>
      <c r="BK10" s="202"/>
      <c r="BL10" s="219"/>
      <c r="BM10" s="217"/>
      <c r="BN10" s="217"/>
      <c r="BO10" s="217"/>
      <c r="BP10" s="220"/>
      <c r="BQ10" s="40">
        <v>866</v>
      </c>
      <c r="BR10" s="226">
        <v>866</v>
      </c>
      <c r="BS10" s="154">
        <f>BR10/BQ10*100</f>
        <v>100</v>
      </c>
      <c r="BT10" s="226">
        <v>332</v>
      </c>
      <c r="BU10" s="202">
        <f>BT10/BR10*10</f>
        <v>3.833718244803695</v>
      </c>
    </row>
    <row r="11" spans="1:73" s="225" customFormat="1" ht="17.25" customHeight="1">
      <c r="A11" s="19" t="s">
        <v>16</v>
      </c>
      <c r="B11" s="151">
        <v>275</v>
      </c>
      <c r="C11" s="199">
        <f t="shared" si="10"/>
        <v>20889</v>
      </c>
      <c r="D11" s="200">
        <f t="shared" si="0"/>
        <v>16501</v>
      </c>
      <c r="E11" s="201">
        <f t="shared" si="1"/>
        <v>78.99372875676193</v>
      </c>
      <c r="F11" s="200">
        <f t="shared" si="2"/>
        <v>46629</v>
      </c>
      <c r="G11" s="202">
        <f t="shared" si="3"/>
        <v>28.25828737652263</v>
      </c>
      <c r="H11" s="203">
        <v>12189</v>
      </c>
      <c r="I11" s="204">
        <v>11774</v>
      </c>
      <c r="J11" s="154">
        <f t="shared" si="4"/>
        <v>96.59529083599966</v>
      </c>
      <c r="K11" s="204">
        <v>34525</v>
      </c>
      <c r="L11" s="205">
        <f t="shared" si="5"/>
        <v>29.3230847630372</v>
      </c>
      <c r="M11" s="40">
        <v>1010</v>
      </c>
      <c r="N11" s="206">
        <v>910</v>
      </c>
      <c r="O11" s="154">
        <f t="shared" si="6"/>
        <v>90.0990099009901</v>
      </c>
      <c r="P11" s="206">
        <v>2450</v>
      </c>
      <c r="Q11" s="205">
        <f t="shared" si="7"/>
        <v>26.923076923076927</v>
      </c>
      <c r="R11" s="207"/>
      <c r="S11" s="208"/>
      <c r="T11" s="209"/>
      <c r="U11" s="227"/>
      <c r="V11" s="205"/>
      <c r="W11" s="32">
        <v>230</v>
      </c>
      <c r="X11" s="41"/>
      <c r="Y11" s="41">
        <v>218</v>
      </c>
      <c r="Z11" s="154">
        <f t="shared" si="15"/>
        <v>94.78260869565217</v>
      </c>
      <c r="AA11" s="212">
        <v>540</v>
      </c>
      <c r="AB11" s="202">
        <f t="shared" si="16"/>
        <v>24.77064220183486</v>
      </c>
      <c r="AC11" s="32">
        <v>1976</v>
      </c>
      <c r="AD11" s="213">
        <v>994</v>
      </c>
      <c r="AE11" s="214">
        <f t="shared" si="11"/>
        <v>50.30364372469636</v>
      </c>
      <c r="AF11" s="213">
        <v>2463</v>
      </c>
      <c r="AG11" s="205">
        <f t="shared" si="12"/>
        <v>24.778672032193157</v>
      </c>
      <c r="AH11" s="32">
        <v>1891</v>
      </c>
      <c r="AI11" s="212">
        <v>1052</v>
      </c>
      <c r="AJ11" s="215">
        <f t="shared" si="8"/>
        <v>55.631940772078266</v>
      </c>
      <c r="AK11" s="212">
        <v>2861</v>
      </c>
      <c r="AL11" s="202">
        <f t="shared" si="9"/>
        <v>27.1958174904943</v>
      </c>
      <c r="AM11" s="32">
        <v>2787</v>
      </c>
      <c r="AN11" s="213">
        <v>1353</v>
      </c>
      <c r="AO11" s="216">
        <f t="shared" si="13"/>
        <v>48.546824542518834</v>
      </c>
      <c r="AP11" s="213">
        <v>3525</v>
      </c>
      <c r="AQ11" s="202">
        <f t="shared" si="14"/>
        <v>26.053215077605323</v>
      </c>
      <c r="AR11" s="32">
        <v>120</v>
      </c>
      <c r="AS11" s="217"/>
      <c r="AT11" s="217"/>
      <c r="AU11" s="217"/>
      <c r="AV11" s="218"/>
      <c r="AW11" s="219">
        <v>154</v>
      </c>
      <c r="AX11" s="217"/>
      <c r="AY11" s="217"/>
      <c r="AZ11" s="217"/>
      <c r="BA11" s="220"/>
      <c r="BB11" s="32">
        <v>532</v>
      </c>
      <c r="BC11" s="221">
        <v>200</v>
      </c>
      <c r="BD11" s="154">
        <f>BC11/BB11*100</f>
        <v>37.59398496240601</v>
      </c>
      <c r="BE11" s="221">
        <v>265</v>
      </c>
      <c r="BF11" s="202">
        <f>BE11/BC11*10</f>
        <v>13.25</v>
      </c>
      <c r="BG11" s="219"/>
      <c r="BH11" s="222"/>
      <c r="BI11" s="222"/>
      <c r="BJ11" s="222"/>
      <c r="BK11" s="202"/>
      <c r="BL11" s="219"/>
      <c r="BM11" s="217"/>
      <c r="BN11" s="217"/>
      <c r="BO11" s="217"/>
      <c r="BP11" s="220"/>
      <c r="BQ11" s="40"/>
      <c r="BR11" s="226"/>
      <c r="BS11" s="154"/>
      <c r="BT11" s="226"/>
      <c r="BU11" s="202"/>
    </row>
    <row r="12" spans="1:73" s="225" customFormat="1" ht="16.5" customHeight="1">
      <c r="A12" s="19" t="s">
        <v>3</v>
      </c>
      <c r="B12" s="151">
        <v>96</v>
      </c>
      <c r="C12" s="199">
        <f t="shared" si="10"/>
        <v>59234</v>
      </c>
      <c r="D12" s="200">
        <f t="shared" si="0"/>
        <v>34481</v>
      </c>
      <c r="E12" s="201">
        <f t="shared" si="1"/>
        <v>58.21150015193977</v>
      </c>
      <c r="F12" s="200">
        <f t="shared" si="2"/>
        <v>90555</v>
      </c>
      <c r="G12" s="202">
        <f t="shared" si="3"/>
        <v>26.26228937675822</v>
      </c>
      <c r="H12" s="203">
        <v>22741</v>
      </c>
      <c r="I12" s="204">
        <v>22000</v>
      </c>
      <c r="J12" s="154">
        <f t="shared" si="4"/>
        <v>96.74156809287192</v>
      </c>
      <c r="K12" s="204">
        <v>66483</v>
      </c>
      <c r="L12" s="205">
        <f t="shared" si="5"/>
        <v>30.219545454545454</v>
      </c>
      <c r="M12" s="40">
        <v>1911</v>
      </c>
      <c r="N12" s="206">
        <v>1226</v>
      </c>
      <c r="O12" s="154">
        <f t="shared" si="6"/>
        <v>64.1548927263213</v>
      </c>
      <c r="P12" s="206">
        <v>1950</v>
      </c>
      <c r="Q12" s="205">
        <f t="shared" si="7"/>
        <v>15.905383360522023</v>
      </c>
      <c r="R12" s="207"/>
      <c r="S12" s="208"/>
      <c r="T12" s="209"/>
      <c r="U12" s="227"/>
      <c r="V12" s="205"/>
      <c r="W12" s="32">
        <v>1123</v>
      </c>
      <c r="X12" s="41"/>
      <c r="Y12" s="41">
        <v>523</v>
      </c>
      <c r="Z12" s="154">
        <f t="shared" si="15"/>
        <v>46.57168299198575</v>
      </c>
      <c r="AA12" s="212">
        <v>534</v>
      </c>
      <c r="AB12" s="202">
        <f t="shared" si="16"/>
        <v>10.210325047801147</v>
      </c>
      <c r="AC12" s="32">
        <v>23596</v>
      </c>
      <c r="AD12" s="213">
        <v>4282</v>
      </c>
      <c r="AE12" s="214">
        <f t="shared" si="11"/>
        <v>18.14714358365825</v>
      </c>
      <c r="AF12" s="213">
        <v>7522</v>
      </c>
      <c r="AG12" s="205">
        <f t="shared" si="12"/>
        <v>17.56655768332555</v>
      </c>
      <c r="AH12" s="32">
        <v>8054</v>
      </c>
      <c r="AI12" s="212">
        <v>6300</v>
      </c>
      <c r="AJ12" s="215">
        <f t="shared" si="8"/>
        <v>78.22200148994288</v>
      </c>
      <c r="AK12" s="212">
        <v>13605</v>
      </c>
      <c r="AL12" s="202">
        <f t="shared" si="9"/>
        <v>21.595238095238095</v>
      </c>
      <c r="AM12" s="32">
        <v>816</v>
      </c>
      <c r="AN12" s="213">
        <v>150</v>
      </c>
      <c r="AO12" s="216">
        <f t="shared" si="13"/>
        <v>18.38235294117647</v>
      </c>
      <c r="AP12" s="213">
        <v>461</v>
      </c>
      <c r="AQ12" s="202">
        <f t="shared" si="14"/>
        <v>30.733333333333334</v>
      </c>
      <c r="AR12" s="32">
        <v>250</v>
      </c>
      <c r="AS12" s="217"/>
      <c r="AT12" s="217"/>
      <c r="AU12" s="217"/>
      <c r="AV12" s="218"/>
      <c r="AW12" s="219">
        <v>0</v>
      </c>
      <c r="AX12" s="217"/>
      <c r="AY12" s="217"/>
      <c r="AZ12" s="217"/>
      <c r="BA12" s="220"/>
      <c r="BB12" s="32">
        <v>543</v>
      </c>
      <c r="BC12" s="221"/>
      <c r="BD12" s="154"/>
      <c r="BE12" s="221"/>
      <c r="BF12" s="202"/>
      <c r="BG12" s="219"/>
      <c r="BH12" s="222"/>
      <c r="BI12" s="222"/>
      <c r="BJ12" s="222"/>
      <c r="BK12" s="202"/>
      <c r="BL12" s="219">
        <v>200</v>
      </c>
      <c r="BM12" s="217"/>
      <c r="BN12" s="217"/>
      <c r="BO12" s="217"/>
      <c r="BP12" s="220"/>
      <c r="BQ12" s="40">
        <v>95</v>
      </c>
      <c r="BR12" s="226"/>
      <c r="BS12" s="154"/>
      <c r="BT12" s="226"/>
      <c r="BU12" s="202"/>
    </row>
    <row r="13" spans="1:73" s="225" customFormat="1" ht="15" customHeight="1">
      <c r="A13" s="19" t="s">
        <v>4</v>
      </c>
      <c r="B13" s="151">
        <v>1255</v>
      </c>
      <c r="C13" s="199">
        <f t="shared" si="10"/>
        <v>68414</v>
      </c>
      <c r="D13" s="200">
        <f t="shared" si="0"/>
        <v>58091</v>
      </c>
      <c r="E13" s="201">
        <f t="shared" si="1"/>
        <v>84.91098313210746</v>
      </c>
      <c r="F13" s="200">
        <f t="shared" si="2"/>
        <v>192553</v>
      </c>
      <c r="G13" s="202">
        <f t="shared" si="3"/>
        <v>33.14678693773563</v>
      </c>
      <c r="H13" s="203">
        <v>29260</v>
      </c>
      <c r="I13" s="204">
        <v>29255</v>
      </c>
      <c r="J13" s="154">
        <f t="shared" si="4"/>
        <v>99.98291182501708</v>
      </c>
      <c r="K13" s="204">
        <v>117745</v>
      </c>
      <c r="L13" s="205">
        <f t="shared" si="5"/>
        <v>40.24782088531875</v>
      </c>
      <c r="M13" s="40">
        <v>8169</v>
      </c>
      <c r="N13" s="206">
        <v>8169</v>
      </c>
      <c r="O13" s="154">
        <f t="shared" si="6"/>
        <v>100</v>
      </c>
      <c r="P13" s="206">
        <v>21113</v>
      </c>
      <c r="Q13" s="205">
        <f t="shared" si="7"/>
        <v>25.845268698739137</v>
      </c>
      <c r="R13" s="207"/>
      <c r="S13" s="208"/>
      <c r="T13" s="209"/>
      <c r="U13" s="227"/>
      <c r="V13" s="205"/>
      <c r="W13" s="32">
        <v>1740</v>
      </c>
      <c r="X13" s="41">
        <v>800</v>
      </c>
      <c r="Y13" s="41">
        <v>1720</v>
      </c>
      <c r="Z13" s="154">
        <f t="shared" si="15"/>
        <v>98.85057471264368</v>
      </c>
      <c r="AA13" s="212">
        <v>3904</v>
      </c>
      <c r="AB13" s="202">
        <f t="shared" si="16"/>
        <v>22.69767441860465</v>
      </c>
      <c r="AC13" s="32">
        <v>11541</v>
      </c>
      <c r="AD13" s="213">
        <v>4903</v>
      </c>
      <c r="AE13" s="214">
        <f t="shared" si="11"/>
        <v>42.483320336192705</v>
      </c>
      <c r="AF13" s="228">
        <v>9549</v>
      </c>
      <c r="AG13" s="205">
        <f t="shared" si="12"/>
        <v>19.475831123801754</v>
      </c>
      <c r="AH13" s="32">
        <v>11120</v>
      </c>
      <c r="AI13" s="212">
        <v>9958</v>
      </c>
      <c r="AJ13" s="215">
        <f t="shared" si="8"/>
        <v>89.55035971223022</v>
      </c>
      <c r="AK13" s="212">
        <v>28978</v>
      </c>
      <c r="AL13" s="202">
        <f t="shared" si="9"/>
        <v>29.10022092789717</v>
      </c>
      <c r="AM13" s="32">
        <v>4673</v>
      </c>
      <c r="AN13" s="213">
        <v>4086</v>
      </c>
      <c r="AO13" s="216">
        <f t="shared" si="13"/>
        <v>87.43847635352023</v>
      </c>
      <c r="AP13" s="213">
        <v>11264</v>
      </c>
      <c r="AQ13" s="202">
        <f t="shared" si="14"/>
        <v>27.567302985805185</v>
      </c>
      <c r="AR13" s="32">
        <v>520</v>
      </c>
      <c r="AS13" s="217"/>
      <c r="AT13" s="217"/>
      <c r="AU13" s="217"/>
      <c r="AV13" s="218"/>
      <c r="AW13" s="219">
        <v>60</v>
      </c>
      <c r="AX13" s="217"/>
      <c r="AY13" s="217"/>
      <c r="AZ13" s="217"/>
      <c r="BA13" s="220"/>
      <c r="BB13" s="32">
        <v>197</v>
      </c>
      <c r="BC13" s="221"/>
      <c r="BD13" s="154"/>
      <c r="BE13" s="221"/>
      <c r="BF13" s="202"/>
      <c r="BG13" s="219">
        <v>60</v>
      </c>
      <c r="BH13" s="222"/>
      <c r="BI13" s="222"/>
      <c r="BJ13" s="222"/>
      <c r="BK13" s="202"/>
      <c r="BL13" s="219">
        <v>1074</v>
      </c>
      <c r="BM13" s="217"/>
      <c r="BN13" s="217"/>
      <c r="BO13" s="217"/>
      <c r="BP13" s="220"/>
      <c r="BQ13" s="40">
        <v>569</v>
      </c>
      <c r="BR13" s="226">
        <v>153</v>
      </c>
      <c r="BS13" s="154">
        <f>BR13/BQ13*100</f>
        <v>26.889279437609844</v>
      </c>
      <c r="BT13" s="226">
        <v>196</v>
      </c>
      <c r="BU13" s="202">
        <f>BT13/BR13*10</f>
        <v>12.810457516339868</v>
      </c>
    </row>
    <row r="14" spans="1:73" s="225" customFormat="1" ht="16.5" customHeight="1">
      <c r="A14" s="19" t="s">
        <v>5</v>
      </c>
      <c r="B14" s="151">
        <v>301</v>
      </c>
      <c r="C14" s="199">
        <f t="shared" si="10"/>
        <v>17357</v>
      </c>
      <c r="D14" s="200">
        <f t="shared" si="0"/>
        <v>12795</v>
      </c>
      <c r="E14" s="201">
        <f t="shared" si="1"/>
        <v>73.71665610416547</v>
      </c>
      <c r="F14" s="200">
        <f t="shared" si="2"/>
        <v>35057</v>
      </c>
      <c r="G14" s="202">
        <f t="shared" si="3"/>
        <v>27.39898397811645</v>
      </c>
      <c r="H14" s="203">
        <v>7231</v>
      </c>
      <c r="I14" s="204">
        <v>6909</v>
      </c>
      <c r="J14" s="154">
        <f t="shared" si="4"/>
        <v>95.54695062923524</v>
      </c>
      <c r="K14" s="204">
        <v>21417</v>
      </c>
      <c r="L14" s="205">
        <f t="shared" si="5"/>
        <v>30.99869735128094</v>
      </c>
      <c r="M14" s="40">
        <v>337</v>
      </c>
      <c r="N14" s="206">
        <v>337</v>
      </c>
      <c r="O14" s="154">
        <f t="shared" si="6"/>
        <v>100</v>
      </c>
      <c r="P14" s="206">
        <v>519</v>
      </c>
      <c r="Q14" s="205">
        <f t="shared" si="7"/>
        <v>15.400593471810089</v>
      </c>
      <c r="R14" s="207"/>
      <c r="S14" s="208"/>
      <c r="T14" s="209"/>
      <c r="U14" s="227"/>
      <c r="V14" s="205"/>
      <c r="W14" s="32">
        <v>363</v>
      </c>
      <c r="X14" s="41"/>
      <c r="Y14" s="41">
        <v>363</v>
      </c>
      <c r="Z14" s="154">
        <f t="shared" si="15"/>
        <v>100</v>
      </c>
      <c r="AA14" s="229">
        <v>620</v>
      </c>
      <c r="AB14" s="202">
        <f t="shared" si="16"/>
        <v>17.079889807162534</v>
      </c>
      <c r="AC14" s="32">
        <v>6175</v>
      </c>
      <c r="AD14" s="228">
        <v>3256</v>
      </c>
      <c r="AE14" s="214">
        <f t="shared" si="11"/>
        <v>52.72874493927125</v>
      </c>
      <c r="AF14" s="228">
        <v>8092</v>
      </c>
      <c r="AG14" s="205">
        <f t="shared" si="12"/>
        <v>24.85257985257985</v>
      </c>
      <c r="AH14" s="32">
        <v>831</v>
      </c>
      <c r="AI14" s="229">
        <v>653</v>
      </c>
      <c r="AJ14" s="215">
        <f t="shared" si="8"/>
        <v>78.58002406738869</v>
      </c>
      <c r="AK14" s="229">
        <v>1600</v>
      </c>
      <c r="AL14" s="202">
        <f t="shared" si="9"/>
        <v>24.50229709035222</v>
      </c>
      <c r="AM14" s="32">
        <v>1754</v>
      </c>
      <c r="AN14" s="228">
        <v>1277</v>
      </c>
      <c r="AO14" s="216">
        <f t="shared" si="13"/>
        <v>72.80501710376282</v>
      </c>
      <c r="AP14" s="228">
        <v>2809</v>
      </c>
      <c r="AQ14" s="202">
        <f t="shared" si="14"/>
        <v>21.996867658574786</v>
      </c>
      <c r="AR14" s="32">
        <v>55</v>
      </c>
      <c r="AS14" s="216"/>
      <c r="AT14" s="216"/>
      <c r="AU14" s="216"/>
      <c r="AV14" s="230"/>
      <c r="AW14" s="219">
        <v>120</v>
      </c>
      <c r="AX14" s="216"/>
      <c r="AY14" s="216"/>
      <c r="AZ14" s="216"/>
      <c r="BA14" s="202"/>
      <c r="BB14" s="32">
        <v>461</v>
      </c>
      <c r="BC14" s="221"/>
      <c r="BD14" s="154"/>
      <c r="BE14" s="221"/>
      <c r="BF14" s="202"/>
      <c r="BG14" s="219">
        <v>30</v>
      </c>
      <c r="BH14" s="231"/>
      <c r="BI14" s="222"/>
      <c r="BJ14" s="231"/>
      <c r="BK14" s="202"/>
      <c r="BL14" s="219"/>
      <c r="BM14" s="216"/>
      <c r="BN14" s="216"/>
      <c r="BO14" s="216"/>
      <c r="BP14" s="202"/>
      <c r="BQ14" s="40">
        <v>64</v>
      </c>
      <c r="BR14" s="226">
        <v>50</v>
      </c>
      <c r="BS14" s="154">
        <f>BR14/BQ14*100</f>
        <v>78.125</v>
      </c>
      <c r="BT14" s="226">
        <v>80</v>
      </c>
      <c r="BU14" s="202">
        <f>BT14/BR14*10</f>
        <v>16</v>
      </c>
    </row>
    <row r="15" spans="1:73" s="225" customFormat="1" ht="17.25" customHeight="1">
      <c r="A15" s="19" t="s">
        <v>6</v>
      </c>
      <c r="B15" s="151">
        <v>405</v>
      </c>
      <c r="C15" s="199">
        <f t="shared" si="10"/>
        <v>26647</v>
      </c>
      <c r="D15" s="200">
        <f aca="true" t="shared" si="17" ref="D15:D23">I15+N15+S15+Y15+AD15+AI15+AN15+AS15+AX15+BC15+BH15+BM15</f>
        <v>19709</v>
      </c>
      <c r="E15" s="201">
        <f aca="true" t="shared" si="18" ref="E15:E25">D15/C15*100</f>
        <v>73.96329793222502</v>
      </c>
      <c r="F15" s="200">
        <f aca="true" t="shared" si="19" ref="F15:F23">K15+P15+U15+AA15+AF15+AK15+AP15+AU15+AZ15+BE15+BJ15+BO15</f>
        <v>55969</v>
      </c>
      <c r="G15" s="202">
        <f aca="true" t="shared" si="20" ref="G15:G23">F15/D15*10</f>
        <v>28.397686336191587</v>
      </c>
      <c r="H15" s="203">
        <v>11076</v>
      </c>
      <c r="I15" s="204">
        <v>10782</v>
      </c>
      <c r="J15" s="154">
        <f aca="true" t="shared" si="21" ref="J15:J23">I15/H15*100</f>
        <v>97.34561213434453</v>
      </c>
      <c r="K15" s="204">
        <v>33574</v>
      </c>
      <c r="L15" s="205">
        <f aca="true" t="shared" si="22" ref="L15:L23">K15/I15*10</f>
        <v>31.138935262474497</v>
      </c>
      <c r="M15" s="40">
        <v>768</v>
      </c>
      <c r="N15" s="206">
        <v>708</v>
      </c>
      <c r="O15" s="154">
        <f aca="true" t="shared" si="23" ref="O15:O21">N15/M15*100</f>
        <v>92.1875</v>
      </c>
      <c r="P15" s="206">
        <v>1379</v>
      </c>
      <c r="Q15" s="205">
        <f aca="true" t="shared" si="24" ref="Q15:Q21">P15/N15*10</f>
        <v>19.4774011299435</v>
      </c>
      <c r="R15" s="207"/>
      <c r="S15" s="208"/>
      <c r="T15" s="209"/>
      <c r="U15" s="227"/>
      <c r="V15" s="205"/>
      <c r="W15" s="32">
        <v>179</v>
      </c>
      <c r="X15" s="41"/>
      <c r="Y15" s="41">
        <v>76</v>
      </c>
      <c r="Z15" s="154">
        <f t="shared" si="15"/>
        <v>42.45810055865922</v>
      </c>
      <c r="AA15" s="229">
        <v>141</v>
      </c>
      <c r="AB15" s="202">
        <f t="shared" si="16"/>
        <v>18.55263157894737</v>
      </c>
      <c r="AC15" s="32">
        <v>5300</v>
      </c>
      <c r="AD15" s="228">
        <v>2260</v>
      </c>
      <c r="AE15" s="214">
        <f t="shared" si="11"/>
        <v>42.64150943396226</v>
      </c>
      <c r="AF15" s="228">
        <v>5999</v>
      </c>
      <c r="AG15" s="205">
        <f t="shared" si="12"/>
        <v>26.54424778761062</v>
      </c>
      <c r="AH15" s="32">
        <v>5966</v>
      </c>
      <c r="AI15" s="229">
        <v>4691</v>
      </c>
      <c r="AJ15" s="215">
        <f aca="true" t="shared" si="25" ref="AJ15:AJ26">AI15/AH15*100</f>
        <v>78.62889708347302</v>
      </c>
      <c r="AK15" s="229">
        <v>12686</v>
      </c>
      <c r="AL15" s="202">
        <f aca="true" t="shared" si="26" ref="AL15:AL26">AK15/AI15*10</f>
        <v>27.043274355148156</v>
      </c>
      <c r="AM15" s="32">
        <v>1775</v>
      </c>
      <c r="AN15" s="228">
        <v>1192</v>
      </c>
      <c r="AO15" s="216">
        <f t="shared" si="13"/>
        <v>67.15492957746478</v>
      </c>
      <c r="AP15" s="228">
        <v>2190</v>
      </c>
      <c r="AQ15" s="202">
        <f t="shared" si="14"/>
        <v>18.37248322147651</v>
      </c>
      <c r="AR15" s="32">
        <v>1583</v>
      </c>
      <c r="AS15" s="216"/>
      <c r="AT15" s="216"/>
      <c r="AU15" s="216"/>
      <c r="AV15" s="230"/>
      <c r="AW15" s="219">
        <v>0</v>
      </c>
      <c r="AX15" s="216"/>
      <c r="AY15" s="216"/>
      <c r="AZ15" s="216"/>
      <c r="BA15" s="202"/>
      <c r="BB15" s="32">
        <v>0</v>
      </c>
      <c r="BC15" s="221"/>
      <c r="BD15" s="154"/>
      <c r="BE15" s="221"/>
      <c r="BF15" s="202"/>
      <c r="BG15" s="219"/>
      <c r="BH15" s="231"/>
      <c r="BI15" s="222"/>
      <c r="BJ15" s="231"/>
      <c r="BK15" s="202"/>
      <c r="BL15" s="219"/>
      <c r="BM15" s="216"/>
      <c r="BN15" s="216"/>
      <c r="BO15" s="216"/>
      <c r="BP15" s="202"/>
      <c r="BQ15" s="40">
        <v>965</v>
      </c>
      <c r="BR15" s="226">
        <v>965</v>
      </c>
      <c r="BS15" s="154">
        <f>BR15/BQ15*100</f>
        <v>100</v>
      </c>
      <c r="BT15" s="226">
        <v>850</v>
      </c>
      <c r="BU15" s="202">
        <f>BT15/BR15*10</f>
        <v>8.808290155440414</v>
      </c>
    </row>
    <row r="16" spans="1:73" s="225" customFormat="1" ht="17.25" customHeight="1">
      <c r="A16" s="19" t="s">
        <v>7</v>
      </c>
      <c r="B16" s="151">
        <v>234</v>
      </c>
      <c r="C16" s="199">
        <f t="shared" si="10"/>
        <v>14843</v>
      </c>
      <c r="D16" s="200">
        <f t="shared" si="17"/>
        <v>13966</v>
      </c>
      <c r="E16" s="201">
        <f t="shared" si="18"/>
        <v>94.09149093848951</v>
      </c>
      <c r="F16" s="200">
        <f t="shared" si="19"/>
        <v>32683</v>
      </c>
      <c r="G16" s="202">
        <f t="shared" si="20"/>
        <v>23.401833023055993</v>
      </c>
      <c r="H16" s="203">
        <v>10873</v>
      </c>
      <c r="I16" s="204">
        <v>10737</v>
      </c>
      <c r="J16" s="154">
        <f t="shared" si="21"/>
        <v>98.74919525429964</v>
      </c>
      <c r="K16" s="204">
        <v>25391</v>
      </c>
      <c r="L16" s="205">
        <f t="shared" si="22"/>
        <v>23.648132625500608</v>
      </c>
      <c r="M16" s="40">
        <v>160</v>
      </c>
      <c r="N16" s="206">
        <v>160</v>
      </c>
      <c r="O16" s="154">
        <f t="shared" si="23"/>
        <v>100</v>
      </c>
      <c r="P16" s="206">
        <v>288</v>
      </c>
      <c r="Q16" s="205">
        <f t="shared" si="24"/>
        <v>18</v>
      </c>
      <c r="R16" s="207"/>
      <c r="S16" s="208"/>
      <c r="T16" s="209"/>
      <c r="U16" s="227"/>
      <c r="V16" s="205"/>
      <c r="W16" s="32"/>
      <c r="X16" s="41"/>
      <c r="Y16" s="41"/>
      <c r="Z16" s="154"/>
      <c r="AA16" s="229"/>
      <c r="AB16" s="202"/>
      <c r="AC16" s="32">
        <v>142</v>
      </c>
      <c r="AD16" s="228">
        <v>142</v>
      </c>
      <c r="AE16" s="214">
        <f t="shared" si="11"/>
        <v>100</v>
      </c>
      <c r="AF16" s="228">
        <v>426</v>
      </c>
      <c r="AG16" s="205">
        <f t="shared" si="12"/>
        <v>30</v>
      </c>
      <c r="AH16" s="32">
        <v>2695</v>
      </c>
      <c r="AI16" s="229">
        <v>2235</v>
      </c>
      <c r="AJ16" s="215">
        <f t="shared" si="25"/>
        <v>82.93135435992579</v>
      </c>
      <c r="AK16" s="229">
        <v>5258</v>
      </c>
      <c r="AL16" s="202">
        <f t="shared" si="26"/>
        <v>23.525727069351234</v>
      </c>
      <c r="AM16" s="32">
        <v>791</v>
      </c>
      <c r="AN16" s="228">
        <v>580</v>
      </c>
      <c r="AO16" s="216">
        <f t="shared" si="13"/>
        <v>73.32490518331227</v>
      </c>
      <c r="AP16" s="228">
        <v>983</v>
      </c>
      <c r="AQ16" s="202">
        <f t="shared" si="14"/>
        <v>16.948275862068964</v>
      </c>
      <c r="AR16" s="32">
        <v>20</v>
      </c>
      <c r="AS16" s="216"/>
      <c r="AT16" s="216"/>
      <c r="AU16" s="216"/>
      <c r="AV16" s="230"/>
      <c r="AW16" s="219">
        <v>50</v>
      </c>
      <c r="AX16" s="216"/>
      <c r="AY16" s="216"/>
      <c r="AZ16" s="216"/>
      <c r="BA16" s="202"/>
      <c r="BB16" s="32">
        <v>112</v>
      </c>
      <c r="BC16" s="221">
        <v>112</v>
      </c>
      <c r="BD16" s="154">
        <f>BC16/BB16*100</f>
        <v>100</v>
      </c>
      <c r="BE16" s="221">
        <v>337</v>
      </c>
      <c r="BF16" s="202">
        <f>BE16/BC16*10</f>
        <v>30.089285714285715</v>
      </c>
      <c r="BG16" s="219"/>
      <c r="BH16" s="231"/>
      <c r="BI16" s="222"/>
      <c r="BJ16" s="231"/>
      <c r="BK16" s="202"/>
      <c r="BL16" s="219"/>
      <c r="BM16" s="216"/>
      <c r="BN16" s="216"/>
      <c r="BO16" s="216"/>
      <c r="BP16" s="202"/>
      <c r="BQ16" s="40">
        <v>519</v>
      </c>
      <c r="BR16" s="226">
        <v>519</v>
      </c>
      <c r="BS16" s="154">
        <f>BR16/BQ16*100</f>
        <v>100</v>
      </c>
      <c r="BT16" s="226">
        <v>259</v>
      </c>
      <c r="BU16" s="202">
        <f>BT16/BR16*10</f>
        <v>4.990366088631984</v>
      </c>
    </row>
    <row r="17" spans="1:73" s="225" customFormat="1" ht="16.5" customHeight="1">
      <c r="A17" s="19" t="s">
        <v>8</v>
      </c>
      <c r="B17" s="151">
        <v>250</v>
      </c>
      <c r="C17" s="199">
        <f t="shared" si="10"/>
        <v>8409</v>
      </c>
      <c r="D17" s="200">
        <f t="shared" si="17"/>
        <v>6398</v>
      </c>
      <c r="E17" s="201">
        <f t="shared" si="18"/>
        <v>76.08514686645262</v>
      </c>
      <c r="F17" s="200">
        <f t="shared" si="19"/>
        <v>12387</v>
      </c>
      <c r="G17" s="202">
        <f t="shared" si="20"/>
        <v>19.360737730540794</v>
      </c>
      <c r="H17" s="203">
        <v>6339</v>
      </c>
      <c r="I17" s="204">
        <v>5820</v>
      </c>
      <c r="J17" s="154">
        <f t="shared" si="21"/>
        <v>91.81258873639375</v>
      </c>
      <c r="K17" s="204">
        <v>11290</v>
      </c>
      <c r="L17" s="205">
        <f t="shared" si="22"/>
        <v>19.398625429553263</v>
      </c>
      <c r="M17" s="40">
        <v>208</v>
      </c>
      <c r="N17" s="206">
        <v>208</v>
      </c>
      <c r="O17" s="154">
        <f t="shared" si="23"/>
        <v>100</v>
      </c>
      <c r="P17" s="206">
        <v>416</v>
      </c>
      <c r="Q17" s="205">
        <f t="shared" si="24"/>
        <v>20</v>
      </c>
      <c r="R17" s="207"/>
      <c r="S17" s="208"/>
      <c r="T17" s="209"/>
      <c r="U17" s="227"/>
      <c r="V17" s="205"/>
      <c r="W17" s="32">
        <v>20</v>
      </c>
      <c r="X17" s="41"/>
      <c r="Y17" s="41">
        <v>20</v>
      </c>
      <c r="Z17" s="154">
        <f>Y17/W17*100</f>
        <v>100</v>
      </c>
      <c r="AA17" s="229">
        <v>16</v>
      </c>
      <c r="AB17" s="202">
        <f>AA17/Y17*10</f>
        <v>8</v>
      </c>
      <c r="AC17" s="32">
        <v>200</v>
      </c>
      <c r="AD17" s="228"/>
      <c r="AE17" s="214"/>
      <c r="AF17" s="228"/>
      <c r="AG17" s="205"/>
      <c r="AH17" s="32">
        <v>448</v>
      </c>
      <c r="AI17" s="229">
        <v>180</v>
      </c>
      <c r="AJ17" s="215">
        <f t="shared" si="25"/>
        <v>40.17857142857143</v>
      </c>
      <c r="AK17" s="229">
        <v>342</v>
      </c>
      <c r="AL17" s="202">
        <f t="shared" si="26"/>
        <v>19</v>
      </c>
      <c r="AM17" s="32">
        <v>1114</v>
      </c>
      <c r="AN17" s="228">
        <v>170</v>
      </c>
      <c r="AO17" s="216">
        <f t="shared" si="13"/>
        <v>15.260323159784562</v>
      </c>
      <c r="AP17" s="228">
        <v>323</v>
      </c>
      <c r="AQ17" s="202">
        <f t="shared" si="14"/>
        <v>19</v>
      </c>
      <c r="AR17" s="32"/>
      <c r="AS17" s="216"/>
      <c r="AT17" s="216"/>
      <c r="AU17" s="216"/>
      <c r="AV17" s="230"/>
      <c r="AW17" s="219">
        <v>80</v>
      </c>
      <c r="AX17" s="216"/>
      <c r="AY17" s="216"/>
      <c r="AZ17" s="216"/>
      <c r="BA17" s="202"/>
      <c r="BB17" s="32"/>
      <c r="BC17" s="221"/>
      <c r="BD17" s="154"/>
      <c r="BE17" s="221"/>
      <c r="BF17" s="202"/>
      <c r="BG17" s="219"/>
      <c r="BH17" s="231"/>
      <c r="BI17" s="222"/>
      <c r="BJ17" s="231"/>
      <c r="BK17" s="202"/>
      <c r="BL17" s="219"/>
      <c r="BM17" s="216"/>
      <c r="BN17" s="216"/>
      <c r="BO17" s="216"/>
      <c r="BP17" s="202"/>
      <c r="BQ17" s="40">
        <v>1227</v>
      </c>
      <c r="BR17" s="226">
        <v>1227</v>
      </c>
      <c r="BS17" s="154">
        <f>BR17/BQ17*100</f>
        <v>100</v>
      </c>
      <c r="BT17" s="226">
        <v>306.8</v>
      </c>
      <c r="BU17" s="202">
        <f>BT17/BR17*10</f>
        <v>2.5004074979625104</v>
      </c>
    </row>
    <row r="18" spans="1:73" s="225" customFormat="1" ht="18" customHeight="1">
      <c r="A18" s="19" t="s">
        <v>20</v>
      </c>
      <c r="B18" s="151">
        <v>781</v>
      </c>
      <c r="C18" s="199">
        <f t="shared" si="10"/>
        <v>20500</v>
      </c>
      <c r="D18" s="200">
        <f t="shared" si="17"/>
        <v>15524</v>
      </c>
      <c r="E18" s="201">
        <f t="shared" si="18"/>
        <v>75.72682926829269</v>
      </c>
      <c r="F18" s="200">
        <f t="shared" si="19"/>
        <v>28560</v>
      </c>
      <c r="G18" s="202">
        <f t="shared" si="20"/>
        <v>18.397320278278794</v>
      </c>
      <c r="H18" s="203">
        <v>9075</v>
      </c>
      <c r="I18" s="204">
        <v>6605</v>
      </c>
      <c r="J18" s="154">
        <f t="shared" si="21"/>
        <v>72.78236914600551</v>
      </c>
      <c r="K18" s="204">
        <v>10563</v>
      </c>
      <c r="L18" s="205">
        <f t="shared" si="22"/>
        <v>15.992429977289932</v>
      </c>
      <c r="M18" s="40">
        <v>457</v>
      </c>
      <c r="N18" s="206">
        <v>280</v>
      </c>
      <c r="O18" s="154">
        <f t="shared" si="23"/>
        <v>61.2691466083151</v>
      </c>
      <c r="P18" s="206">
        <v>177</v>
      </c>
      <c r="Q18" s="205">
        <f t="shared" si="24"/>
        <v>6.321428571428571</v>
      </c>
      <c r="R18" s="207"/>
      <c r="S18" s="208"/>
      <c r="T18" s="209"/>
      <c r="U18" s="227"/>
      <c r="V18" s="205"/>
      <c r="W18" s="32">
        <v>51</v>
      </c>
      <c r="X18" s="41"/>
      <c r="Y18" s="41">
        <v>51</v>
      </c>
      <c r="Z18" s="154">
        <f>Y18/W18*100</f>
        <v>100</v>
      </c>
      <c r="AA18" s="229">
        <v>179</v>
      </c>
      <c r="AB18" s="202">
        <f>AA18/Y18*10</f>
        <v>35.09803921568627</v>
      </c>
      <c r="AC18" s="32">
        <v>768</v>
      </c>
      <c r="AD18" s="228">
        <v>378</v>
      </c>
      <c r="AE18" s="214">
        <f>AD18/AC18*100</f>
        <v>49.21875</v>
      </c>
      <c r="AF18" s="228">
        <v>555</v>
      </c>
      <c r="AG18" s="205">
        <f>AF18/AD18*10</f>
        <v>14.682539682539682</v>
      </c>
      <c r="AH18" s="32">
        <v>8192</v>
      </c>
      <c r="AI18" s="229">
        <v>6985</v>
      </c>
      <c r="AJ18" s="215">
        <f t="shared" si="25"/>
        <v>85.26611328125</v>
      </c>
      <c r="AK18" s="229">
        <v>14926</v>
      </c>
      <c r="AL18" s="202">
        <f t="shared" si="26"/>
        <v>21.368647100930566</v>
      </c>
      <c r="AM18" s="32">
        <v>1810</v>
      </c>
      <c r="AN18" s="228">
        <v>1225</v>
      </c>
      <c r="AO18" s="216">
        <f aca="true" t="shared" si="27" ref="AO18:AO26">AN18/AM18*100</f>
        <v>67.67955801104972</v>
      </c>
      <c r="AP18" s="228">
        <v>2160</v>
      </c>
      <c r="AQ18" s="202">
        <f aca="true" t="shared" si="28" ref="AQ18:AQ26">AP18/AN18*10</f>
        <v>17.63265306122449</v>
      </c>
      <c r="AR18" s="32"/>
      <c r="AS18" s="216"/>
      <c r="AT18" s="216"/>
      <c r="AU18" s="216"/>
      <c r="AV18" s="230"/>
      <c r="AW18" s="219"/>
      <c r="AX18" s="216"/>
      <c r="AY18" s="216"/>
      <c r="AZ18" s="216"/>
      <c r="BA18" s="202"/>
      <c r="BB18" s="32">
        <v>147</v>
      </c>
      <c r="BC18" s="221"/>
      <c r="BD18" s="154"/>
      <c r="BE18" s="221"/>
      <c r="BF18" s="202"/>
      <c r="BG18" s="219"/>
      <c r="BH18" s="231"/>
      <c r="BI18" s="222"/>
      <c r="BJ18" s="231"/>
      <c r="BK18" s="202"/>
      <c r="BL18" s="219"/>
      <c r="BM18" s="216"/>
      <c r="BN18" s="216"/>
      <c r="BO18" s="216"/>
      <c r="BP18" s="202"/>
      <c r="BQ18" s="40"/>
      <c r="BR18" s="226"/>
      <c r="BS18" s="154"/>
      <c r="BT18" s="226"/>
      <c r="BU18" s="202"/>
    </row>
    <row r="19" spans="1:73" s="225" customFormat="1" ht="17.25" customHeight="1">
      <c r="A19" s="19" t="s">
        <v>9</v>
      </c>
      <c r="B19" s="151">
        <v>153</v>
      </c>
      <c r="C19" s="199">
        <f t="shared" si="10"/>
        <v>15142</v>
      </c>
      <c r="D19" s="200">
        <f t="shared" si="17"/>
        <v>10622</v>
      </c>
      <c r="E19" s="201">
        <f t="shared" si="18"/>
        <v>70.1492537313433</v>
      </c>
      <c r="F19" s="200">
        <f t="shared" si="19"/>
        <v>20609</v>
      </c>
      <c r="G19" s="202">
        <f t="shared" si="20"/>
        <v>19.402184146111843</v>
      </c>
      <c r="H19" s="203">
        <v>6554</v>
      </c>
      <c r="I19" s="204">
        <v>6554</v>
      </c>
      <c r="J19" s="154">
        <f t="shared" si="21"/>
        <v>100</v>
      </c>
      <c r="K19" s="204">
        <v>14153</v>
      </c>
      <c r="L19" s="205">
        <f t="shared" si="22"/>
        <v>21.594446139761978</v>
      </c>
      <c r="M19" s="40">
        <v>325</v>
      </c>
      <c r="N19" s="206">
        <v>230</v>
      </c>
      <c r="O19" s="154">
        <f t="shared" si="23"/>
        <v>70.76923076923077</v>
      </c>
      <c r="P19" s="206">
        <v>290</v>
      </c>
      <c r="Q19" s="202">
        <f t="shared" si="24"/>
        <v>12.608695652173914</v>
      </c>
      <c r="R19" s="207">
        <v>5</v>
      </c>
      <c r="S19" s="208"/>
      <c r="T19" s="209"/>
      <c r="U19" s="227"/>
      <c r="V19" s="205"/>
      <c r="W19" s="32">
        <v>201</v>
      </c>
      <c r="X19" s="41"/>
      <c r="Y19" s="41">
        <v>201</v>
      </c>
      <c r="Z19" s="154">
        <f>Y19/W19*100</f>
        <v>100</v>
      </c>
      <c r="AA19" s="229">
        <v>362</v>
      </c>
      <c r="AB19" s="202">
        <f>AA19/Y19*10</f>
        <v>18.00995024875622</v>
      </c>
      <c r="AC19" s="32">
        <v>3468</v>
      </c>
      <c r="AD19" s="228">
        <v>971</v>
      </c>
      <c r="AE19" s="214">
        <f>AD19/AC19*100</f>
        <v>27.998846597462514</v>
      </c>
      <c r="AF19" s="228">
        <v>1675</v>
      </c>
      <c r="AG19" s="205">
        <f>AF19/AD19*10</f>
        <v>17.25025746652935</v>
      </c>
      <c r="AH19" s="32">
        <v>3575</v>
      </c>
      <c r="AI19" s="229">
        <v>2191</v>
      </c>
      <c r="AJ19" s="215">
        <f t="shared" si="25"/>
        <v>61.286713286713294</v>
      </c>
      <c r="AK19" s="229">
        <v>3457</v>
      </c>
      <c r="AL19" s="202">
        <f t="shared" si="26"/>
        <v>15.77818347786399</v>
      </c>
      <c r="AM19" s="32">
        <v>794</v>
      </c>
      <c r="AN19" s="228">
        <v>475</v>
      </c>
      <c r="AO19" s="216">
        <f t="shared" si="27"/>
        <v>59.823677581863976</v>
      </c>
      <c r="AP19" s="228">
        <v>672</v>
      </c>
      <c r="AQ19" s="202">
        <f t="shared" si="28"/>
        <v>14.147368421052631</v>
      </c>
      <c r="AR19" s="32">
        <v>8</v>
      </c>
      <c r="AS19" s="216"/>
      <c r="AT19" s="216"/>
      <c r="AU19" s="216"/>
      <c r="AV19" s="230"/>
      <c r="AW19" s="219">
        <v>0</v>
      </c>
      <c r="AX19" s="216"/>
      <c r="AY19" s="216"/>
      <c r="AZ19" s="216"/>
      <c r="BA19" s="202"/>
      <c r="BB19" s="32">
        <v>212</v>
      </c>
      <c r="BC19" s="221"/>
      <c r="BD19" s="154"/>
      <c r="BE19" s="221"/>
      <c r="BF19" s="202"/>
      <c r="BG19" s="219"/>
      <c r="BH19" s="231"/>
      <c r="BI19" s="222"/>
      <c r="BJ19" s="231"/>
      <c r="BK19" s="202"/>
      <c r="BL19" s="219"/>
      <c r="BM19" s="216"/>
      <c r="BN19" s="216"/>
      <c r="BO19" s="216"/>
      <c r="BP19" s="202"/>
      <c r="BQ19" s="40"/>
      <c r="BR19" s="226"/>
      <c r="BS19" s="154"/>
      <c r="BT19" s="226"/>
      <c r="BU19" s="202"/>
    </row>
    <row r="20" spans="1:73" s="225" customFormat="1" ht="18" customHeight="1">
      <c r="A20" s="19" t="s">
        <v>10</v>
      </c>
      <c r="B20" s="151">
        <v>859</v>
      </c>
      <c r="C20" s="199">
        <f t="shared" si="10"/>
        <v>15696</v>
      </c>
      <c r="D20" s="200">
        <f t="shared" si="17"/>
        <v>9384</v>
      </c>
      <c r="E20" s="201">
        <f t="shared" si="18"/>
        <v>59.78593272171254</v>
      </c>
      <c r="F20" s="200">
        <f t="shared" si="19"/>
        <v>13450</v>
      </c>
      <c r="G20" s="202">
        <f t="shared" si="20"/>
        <v>14.332907075873829</v>
      </c>
      <c r="H20" s="203">
        <v>4324</v>
      </c>
      <c r="I20" s="204">
        <v>4141</v>
      </c>
      <c r="J20" s="154">
        <f t="shared" si="21"/>
        <v>95.76780758556892</v>
      </c>
      <c r="K20" s="204">
        <v>5973</v>
      </c>
      <c r="L20" s="205">
        <f t="shared" si="22"/>
        <v>14.424052161313693</v>
      </c>
      <c r="M20" s="40">
        <v>1812</v>
      </c>
      <c r="N20" s="206">
        <v>1477</v>
      </c>
      <c r="O20" s="154">
        <f t="shared" si="23"/>
        <v>81.5121412803532</v>
      </c>
      <c r="P20" s="206">
        <v>1224</v>
      </c>
      <c r="Q20" s="205">
        <f t="shared" si="24"/>
        <v>8.28706838185511</v>
      </c>
      <c r="R20" s="207">
        <v>998</v>
      </c>
      <c r="S20" s="208">
        <v>225</v>
      </c>
      <c r="T20" s="209">
        <f>S20/R20*100</f>
        <v>22.54509018036072</v>
      </c>
      <c r="U20" s="227">
        <v>218</v>
      </c>
      <c r="V20" s="205">
        <f>U20/S20*10</f>
        <v>9.68888888888889</v>
      </c>
      <c r="W20" s="32"/>
      <c r="X20" s="41"/>
      <c r="Y20" s="41"/>
      <c r="Z20" s="154"/>
      <c r="AA20" s="229"/>
      <c r="AB20" s="202"/>
      <c r="AC20" s="32">
        <v>2016</v>
      </c>
      <c r="AD20" s="228">
        <v>196</v>
      </c>
      <c r="AE20" s="214">
        <f>AD20/AC20*100</f>
        <v>9.722222222222223</v>
      </c>
      <c r="AF20" s="228">
        <v>261</v>
      </c>
      <c r="AG20" s="205">
        <f>AF20/AD20*10</f>
        <v>13.316326530612246</v>
      </c>
      <c r="AH20" s="32">
        <v>2479</v>
      </c>
      <c r="AI20" s="229">
        <v>2138</v>
      </c>
      <c r="AJ20" s="215">
        <f t="shared" si="25"/>
        <v>86.24445340863251</v>
      </c>
      <c r="AK20" s="229">
        <v>4001</v>
      </c>
      <c r="AL20" s="202">
        <f t="shared" si="26"/>
        <v>18.71375116931712</v>
      </c>
      <c r="AM20" s="32">
        <v>3410</v>
      </c>
      <c r="AN20" s="228">
        <v>1207</v>
      </c>
      <c r="AO20" s="216">
        <f t="shared" si="27"/>
        <v>35.39589442815249</v>
      </c>
      <c r="AP20" s="228">
        <v>1773</v>
      </c>
      <c r="AQ20" s="202">
        <f t="shared" si="28"/>
        <v>14.689312344656171</v>
      </c>
      <c r="AR20" s="32"/>
      <c r="AS20" s="216"/>
      <c r="AT20" s="216"/>
      <c r="AU20" s="216"/>
      <c r="AV20" s="230"/>
      <c r="AW20" s="219">
        <v>497</v>
      </c>
      <c r="AX20" s="216"/>
      <c r="AY20" s="216"/>
      <c r="AZ20" s="216"/>
      <c r="BA20" s="202"/>
      <c r="BB20" s="32">
        <v>160</v>
      </c>
      <c r="BC20" s="221"/>
      <c r="BD20" s="154"/>
      <c r="BE20" s="221"/>
      <c r="BF20" s="202"/>
      <c r="BG20" s="219"/>
      <c r="BH20" s="231"/>
      <c r="BI20" s="222"/>
      <c r="BJ20" s="231"/>
      <c r="BK20" s="202"/>
      <c r="BL20" s="219"/>
      <c r="BM20" s="216"/>
      <c r="BN20" s="216"/>
      <c r="BO20" s="216"/>
      <c r="BP20" s="202"/>
      <c r="BQ20" s="40">
        <v>859</v>
      </c>
      <c r="BR20" s="226">
        <v>245</v>
      </c>
      <c r="BS20" s="154">
        <f>BR20/BQ20*100</f>
        <v>28.52153667054715</v>
      </c>
      <c r="BT20" s="226">
        <v>123</v>
      </c>
      <c r="BU20" s="202">
        <f>BT20/BR20*10</f>
        <v>5.020408163265307</v>
      </c>
    </row>
    <row r="21" spans="1:73" s="225" customFormat="1" ht="16.5" customHeight="1">
      <c r="A21" s="19" t="s">
        <v>21</v>
      </c>
      <c r="B21" s="151">
        <v>416</v>
      </c>
      <c r="C21" s="199">
        <f t="shared" si="10"/>
        <v>25942</v>
      </c>
      <c r="D21" s="200">
        <f t="shared" si="17"/>
        <v>21126</v>
      </c>
      <c r="E21" s="201">
        <f t="shared" si="18"/>
        <v>81.43550998381004</v>
      </c>
      <c r="F21" s="200">
        <f t="shared" si="19"/>
        <v>60857</v>
      </c>
      <c r="G21" s="202">
        <f t="shared" si="20"/>
        <v>28.80668370728013</v>
      </c>
      <c r="H21" s="203">
        <v>13453</v>
      </c>
      <c r="I21" s="204">
        <v>13453</v>
      </c>
      <c r="J21" s="154">
        <f t="shared" si="21"/>
        <v>100</v>
      </c>
      <c r="K21" s="204">
        <v>45202</v>
      </c>
      <c r="L21" s="205">
        <f t="shared" si="22"/>
        <v>33.599940533709955</v>
      </c>
      <c r="M21" s="40">
        <v>1860</v>
      </c>
      <c r="N21" s="206">
        <v>1860</v>
      </c>
      <c r="O21" s="154">
        <f t="shared" si="23"/>
        <v>100</v>
      </c>
      <c r="P21" s="206">
        <v>3348</v>
      </c>
      <c r="Q21" s="205">
        <f t="shared" si="24"/>
        <v>18</v>
      </c>
      <c r="R21" s="207"/>
      <c r="S21" s="208"/>
      <c r="T21" s="209"/>
      <c r="U21" s="227"/>
      <c r="V21" s="211"/>
      <c r="W21" s="32">
        <v>270</v>
      </c>
      <c r="X21" s="41"/>
      <c r="Y21" s="41">
        <v>270</v>
      </c>
      <c r="Z21" s="154">
        <f aca="true" t="shared" si="29" ref="Z21:Z26">Y21/W21*100</f>
        <v>100</v>
      </c>
      <c r="AA21" s="212">
        <v>732</v>
      </c>
      <c r="AB21" s="202">
        <f aca="true" t="shared" si="30" ref="AB21:AB26">AA21/Y21*10</f>
        <v>27.111111111111114</v>
      </c>
      <c r="AC21" s="32">
        <v>3411</v>
      </c>
      <c r="AD21" s="213">
        <v>2015</v>
      </c>
      <c r="AE21" s="214">
        <f>AD21/AC21*100</f>
        <v>59.07358545880973</v>
      </c>
      <c r="AF21" s="213">
        <v>3882</v>
      </c>
      <c r="AG21" s="205">
        <f>AF21/AD21*10</f>
        <v>19.265508684863523</v>
      </c>
      <c r="AH21" s="32">
        <v>3932</v>
      </c>
      <c r="AI21" s="212">
        <v>2431</v>
      </c>
      <c r="AJ21" s="215">
        <f t="shared" si="25"/>
        <v>61.82604272634792</v>
      </c>
      <c r="AK21" s="212">
        <v>5142</v>
      </c>
      <c r="AL21" s="202">
        <f t="shared" si="26"/>
        <v>21.151789387083504</v>
      </c>
      <c r="AM21" s="32">
        <v>1078</v>
      </c>
      <c r="AN21" s="213">
        <v>880</v>
      </c>
      <c r="AO21" s="216">
        <f t="shared" si="27"/>
        <v>81.63265306122449</v>
      </c>
      <c r="AP21" s="213">
        <v>1878</v>
      </c>
      <c r="AQ21" s="202">
        <f t="shared" si="28"/>
        <v>21.340909090909093</v>
      </c>
      <c r="AR21" s="32">
        <v>1136</v>
      </c>
      <c r="AS21" s="217"/>
      <c r="AT21" s="217"/>
      <c r="AU21" s="217"/>
      <c r="AV21" s="218"/>
      <c r="AW21" s="219">
        <v>50</v>
      </c>
      <c r="AX21" s="217"/>
      <c r="AY21" s="217"/>
      <c r="AZ21" s="217"/>
      <c r="BA21" s="220"/>
      <c r="BB21" s="32">
        <v>500</v>
      </c>
      <c r="BC21" s="221"/>
      <c r="BD21" s="154"/>
      <c r="BE21" s="221"/>
      <c r="BF21" s="202"/>
      <c r="BG21" s="219">
        <v>252</v>
      </c>
      <c r="BH21" s="222">
        <v>217</v>
      </c>
      <c r="BI21" s="222">
        <f>BH21/BG21*100</f>
        <v>86.11111111111111</v>
      </c>
      <c r="BJ21" s="222">
        <v>673</v>
      </c>
      <c r="BK21" s="202">
        <f aca="true" t="shared" si="31" ref="BK21:BK26">BJ21/BH21*10</f>
        <v>31.013824884792626</v>
      </c>
      <c r="BL21" s="219"/>
      <c r="BM21" s="217"/>
      <c r="BN21" s="217"/>
      <c r="BO21" s="217"/>
      <c r="BP21" s="220"/>
      <c r="BQ21" s="40"/>
      <c r="BR21" s="226"/>
      <c r="BS21" s="154"/>
      <c r="BT21" s="226"/>
      <c r="BU21" s="202"/>
    </row>
    <row r="22" spans="1:73" s="225" customFormat="1" ht="17.25" customHeight="1">
      <c r="A22" s="19" t="s">
        <v>22</v>
      </c>
      <c r="B22" s="151">
        <v>50</v>
      </c>
      <c r="C22" s="199">
        <f t="shared" si="10"/>
        <v>38939</v>
      </c>
      <c r="D22" s="200">
        <f t="shared" si="17"/>
        <v>21435</v>
      </c>
      <c r="E22" s="201">
        <f t="shared" si="18"/>
        <v>55.047638614242786</v>
      </c>
      <c r="F22" s="200">
        <f t="shared" si="19"/>
        <v>57984</v>
      </c>
      <c r="G22" s="202">
        <f t="shared" si="20"/>
        <v>27.05108467459762</v>
      </c>
      <c r="H22" s="203">
        <v>16567</v>
      </c>
      <c r="I22" s="204">
        <v>14100</v>
      </c>
      <c r="J22" s="154">
        <f t="shared" si="21"/>
        <v>85.1089515301503</v>
      </c>
      <c r="K22" s="204">
        <v>42288</v>
      </c>
      <c r="L22" s="205">
        <f t="shared" si="22"/>
        <v>29.99148936170213</v>
      </c>
      <c r="M22" s="40"/>
      <c r="N22" s="206"/>
      <c r="O22" s="232"/>
      <c r="P22" s="206"/>
      <c r="Q22" s="202"/>
      <c r="R22" s="207"/>
      <c r="S22" s="208"/>
      <c r="T22" s="209"/>
      <c r="U22" s="227"/>
      <c r="V22" s="211"/>
      <c r="W22" s="32">
        <v>1860</v>
      </c>
      <c r="X22" s="41"/>
      <c r="Y22" s="41">
        <v>1107</v>
      </c>
      <c r="Z22" s="154">
        <f t="shared" si="29"/>
        <v>59.51612903225807</v>
      </c>
      <c r="AA22" s="212">
        <v>1653</v>
      </c>
      <c r="AB22" s="202">
        <f t="shared" si="30"/>
        <v>14.932249322493226</v>
      </c>
      <c r="AC22" s="32">
        <v>13121</v>
      </c>
      <c r="AD22" s="213">
        <v>2138</v>
      </c>
      <c r="AE22" s="214">
        <f>AD22/AC22*100</f>
        <v>16.294489749256915</v>
      </c>
      <c r="AF22" s="213">
        <v>3674</v>
      </c>
      <c r="AG22" s="205">
        <f>AF22/AD22*10</f>
        <v>17.184284377923294</v>
      </c>
      <c r="AH22" s="32">
        <v>4778</v>
      </c>
      <c r="AI22" s="212">
        <v>3467</v>
      </c>
      <c r="AJ22" s="215">
        <f t="shared" si="25"/>
        <v>72.56174131435748</v>
      </c>
      <c r="AK22" s="212">
        <v>9043</v>
      </c>
      <c r="AL22" s="202">
        <f t="shared" si="26"/>
        <v>26.08306893567926</v>
      </c>
      <c r="AM22" s="32">
        <v>695</v>
      </c>
      <c r="AN22" s="213">
        <v>560</v>
      </c>
      <c r="AO22" s="216">
        <f t="shared" si="27"/>
        <v>80.57553956834532</v>
      </c>
      <c r="AP22" s="213">
        <v>1215</v>
      </c>
      <c r="AQ22" s="202">
        <f t="shared" si="28"/>
        <v>21.696428571428573</v>
      </c>
      <c r="AR22" s="32">
        <v>1825</v>
      </c>
      <c r="AS22" s="217"/>
      <c r="AT22" s="217"/>
      <c r="AU22" s="217"/>
      <c r="AV22" s="218"/>
      <c r="AW22" s="219">
        <v>0</v>
      </c>
      <c r="AX22" s="217"/>
      <c r="AY22" s="217"/>
      <c r="AZ22" s="217"/>
      <c r="BA22" s="220"/>
      <c r="BB22" s="32">
        <v>30</v>
      </c>
      <c r="BC22" s="221"/>
      <c r="BD22" s="154"/>
      <c r="BE22" s="221"/>
      <c r="BF22" s="202"/>
      <c r="BG22" s="219">
        <v>63</v>
      </c>
      <c r="BH22" s="222">
        <v>63</v>
      </c>
      <c r="BI22" s="222">
        <f>BH22/BG22*100</f>
        <v>100</v>
      </c>
      <c r="BJ22" s="222">
        <v>111</v>
      </c>
      <c r="BK22" s="202">
        <f t="shared" si="31"/>
        <v>17.61904761904762</v>
      </c>
      <c r="BL22" s="219"/>
      <c r="BM22" s="217"/>
      <c r="BN22" s="217"/>
      <c r="BO22" s="217"/>
      <c r="BP22" s="220"/>
      <c r="BQ22" s="40">
        <v>1147</v>
      </c>
      <c r="BR22" s="226">
        <v>1147</v>
      </c>
      <c r="BS22" s="154">
        <f>BR22/BQ22*100</f>
        <v>100</v>
      </c>
      <c r="BT22" s="226">
        <v>726</v>
      </c>
      <c r="BU22" s="202">
        <f>BT22/BR22*10</f>
        <v>6.329555361813426</v>
      </c>
    </row>
    <row r="23" spans="1:73" s="225" customFormat="1" ht="17.25" customHeight="1">
      <c r="A23" s="19" t="s">
        <v>11</v>
      </c>
      <c r="B23" s="151"/>
      <c r="C23" s="199">
        <f t="shared" si="10"/>
        <v>23627</v>
      </c>
      <c r="D23" s="200">
        <f t="shared" si="17"/>
        <v>5661</v>
      </c>
      <c r="E23" s="201">
        <f t="shared" si="18"/>
        <v>23.95987641257883</v>
      </c>
      <c r="F23" s="200">
        <f t="shared" si="19"/>
        <v>11530</v>
      </c>
      <c r="G23" s="202">
        <f t="shared" si="20"/>
        <v>20.36742624977919</v>
      </c>
      <c r="H23" s="203">
        <v>4404</v>
      </c>
      <c r="I23" s="204">
        <v>4314</v>
      </c>
      <c r="J23" s="154">
        <f t="shared" si="21"/>
        <v>97.95640326975476</v>
      </c>
      <c r="K23" s="204">
        <v>9336</v>
      </c>
      <c r="L23" s="205">
        <f t="shared" si="22"/>
        <v>21.64116828929068</v>
      </c>
      <c r="M23" s="40">
        <v>930</v>
      </c>
      <c r="N23" s="206">
        <v>630</v>
      </c>
      <c r="O23" s="232">
        <f>N23/M23*100</f>
        <v>67.74193548387096</v>
      </c>
      <c r="P23" s="206">
        <v>998</v>
      </c>
      <c r="Q23" s="205">
        <f>P23/N23*10</f>
        <v>15.84126984126984</v>
      </c>
      <c r="R23" s="207"/>
      <c r="S23" s="208"/>
      <c r="T23" s="209"/>
      <c r="U23" s="227"/>
      <c r="V23" s="211"/>
      <c r="W23" s="32">
        <v>324</v>
      </c>
      <c r="X23" s="41"/>
      <c r="Y23" s="41">
        <v>324</v>
      </c>
      <c r="Z23" s="154">
        <f t="shared" si="29"/>
        <v>100</v>
      </c>
      <c r="AA23" s="212">
        <v>561</v>
      </c>
      <c r="AB23" s="202">
        <f t="shared" si="30"/>
        <v>17.314814814814813</v>
      </c>
      <c r="AC23" s="32">
        <v>15218</v>
      </c>
      <c r="AD23" s="213"/>
      <c r="AE23" s="214"/>
      <c r="AF23" s="213"/>
      <c r="AG23" s="202"/>
      <c r="AH23" s="32">
        <v>1297</v>
      </c>
      <c r="AI23" s="212">
        <v>183</v>
      </c>
      <c r="AJ23" s="215">
        <f t="shared" si="25"/>
        <v>14.109483423284502</v>
      </c>
      <c r="AK23" s="212">
        <v>245</v>
      </c>
      <c r="AL23" s="202">
        <f t="shared" si="26"/>
        <v>13.387978142076502</v>
      </c>
      <c r="AM23" s="32">
        <v>1454</v>
      </c>
      <c r="AN23" s="213">
        <v>210</v>
      </c>
      <c r="AO23" s="216">
        <f t="shared" si="27"/>
        <v>14.442916093535077</v>
      </c>
      <c r="AP23" s="213">
        <v>390</v>
      </c>
      <c r="AQ23" s="202">
        <f t="shared" si="28"/>
        <v>18.571428571428573</v>
      </c>
      <c r="AR23" s="32">
        <v>0</v>
      </c>
      <c r="AS23" s="217"/>
      <c r="AT23" s="217"/>
      <c r="AU23" s="217"/>
      <c r="AV23" s="218"/>
      <c r="AW23" s="219"/>
      <c r="AX23" s="217"/>
      <c r="AY23" s="217"/>
      <c r="AZ23" s="217"/>
      <c r="BA23" s="220"/>
      <c r="BB23" s="32"/>
      <c r="BC23" s="221"/>
      <c r="BD23" s="154"/>
      <c r="BE23" s="221"/>
      <c r="BF23" s="202"/>
      <c r="BG23" s="219"/>
      <c r="BH23" s="222"/>
      <c r="BI23" s="222"/>
      <c r="BJ23" s="222"/>
      <c r="BK23" s="202"/>
      <c r="BL23" s="219"/>
      <c r="BM23" s="217"/>
      <c r="BN23" s="217"/>
      <c r="BO23" s="217"/>
      <c r="BP23" s="220"/>
      <c r="BQ23" s="40"/>
      <c r="BR23" s="226"/>
      <c r="BS23" s="154"/>
      <c r="BT23" s="226"/>
      <c r="BU23" s="202"/>
    </row>
    <row r="24" spans="1:73" s="225" customFormat="1" ht="17.25" customHeight="1">
      <c r="A24" s="19" t="s">
        <v>12</v>
      </c>
      <c r="B24" s="151">
        <v>91</v>
      </c>
      <c r="C24" s="199">
        <f t="shared" si="10"/>
        <v>41139</v>
      </c>
      <c r="D24" s="200">
        <f>I24+N24+S24+Y24+AD24+AI24+AN24+AS24+AX24+BC24+BH24+BM24</f>
        <v>25581</v>
      </c>
      <c r="E24" s="201">
        <f t="shared" si="18"/>
        <v>62.18187121709327</v>
      </c>
      <c r="F24" s="200">
        <f>K24+P24+U24+AA24+AF24+AK24+AP24+AU24+AZ24+BE24+BJ24+BO24</f>
        <v>77721</v>
      </c>
      <c r="G24" s="202">
        <f>F24/D24*10</f>
        <v>30.382314999413627</v>
      </c>
      <c r="H24" s="203">
        <v>15910</v>
      </c>
      <c r="I24" s="204">
        <v>15910</v>
      </c>
      <c r="J24" s="154">
        <f>I24/H24*100</f>
        <v>100</v>
      </c>
      <c r="K24" s="204">
        <v>52868</v>
      </c>
      <c r="L24" s="205">
        <f>K24/I24*10</f>
        <v>33.2294154619736</v>
      </c>
      <c r="M24" s="40">
        <v>937</v>
      </c>
      <c r="N24" s="206">
        <v>937</v>
      </c>
      <c r="O24" s="232">
        <f>N24/M24*100</f>
        <v>100</v>
      </c>
      <c r="P24" s="206">
        <v>2306</v>
      </c>
      <c r="Q24" s="205">
        <f>P24/N24*10</f>
        <v>24.610458911419425</v>
      </c>
      <c r="R24" s="207"/>
      <c r="S24" s="208"/>
      <c r="T24" s="209"/>
      <c r="U24" s="227"/>
      <c r="V24" s="211"/>
      <c r="W24" s="49">
        <v>2059</v>
      </c>
      <c r="X24" s="50"/>
      <c r="Y24" s="50">
        <v>2009</v>
      </c>
      <c r="Z24" s="154">
        <f t="shared" si="29"/>
        <v>97.57163671685284</v>
      </c>
      <c r="AA24" s="212">
        <v>4881</v>
      </c>
      <c r="AB24" s="202">
        <f t="shared" si="30"/>
        <v>24.295669487307116</v>
      </c>
      <c r="AC24" s="32">
        <v>11382</v>
      </c>
      <c r="AD24" s="228">
        <v>916</v>
      </c>
      <c r="AE24" s="214">
        <f>AD24/AC24*100</f>
        <v>8.047794763661923</v>
      </c>
      <c r="AF24" s="228">
        <v>2117</v>
      </c>
      <c r="AG24" s="202">
        <f>AF24/AD24*10</f>
        <v>23.111353711790393</v>
      </c>
      <c r="AH24" s="32">
        <v>8928</v>
      </c>
      <c r="AI24" s="229">
        <v>4891</v>
      </c>
      <c r="AJ24" s="215">
        <f t="shared" si="25"/>
        <v>54.78270609318996</v>
      </c>
      <c r="AK24" s="229">
        <v>13081</v>
      </c>
      <c r="AL24" s="202">
        <f t="shared" si="26"/>
        <v>26.745041913719074</v>
      </c>
      <c r="AM24" s="32">
        <v>1549</v>
      </c>
      <c r="AN24" s="228">
        <v>778</v>
      </c>
      <c r="AO24" s="216">
        <f t="shared" si="27"/>
        <v>50.22595222724339</v>
      </c>
      <c r="AP24" s="228">
        <v>2182</v>
      </c>
      <c r="AQ24" s="202">
        <f t="shared" si="28"/>
        <v>28.046272493573262</v>
      </c>
      <c r="AR24" s="32">
        <v>0</v>
      </c>
      <c r="AS24" s="216"/>
      <c r="AT24" s="216"/>
      <c r="AU24" s="216"/>
      <c r="AV24" s="230"/>
      <c r="AW24" s="219">
        <v>70</v>
      </c>
      <c r="AX24" s="216"/>
      <c r="AY24" s="216"/>
      <c r="AZ24" s="216"/>
      <c r="BA24" s="202"/>
      <c r="BB24" s="32">
        <v>103</v>
      </c>
      <c r="BC24" s="221"/>
      <c r="BD24" s="154"/>
      <c r="BE24" s="221"/>
      <c r="BF24" s="202"/>
      <c r="BG24" s="219">
        <v>201</v>
      </c>
      <c r="BH24" s="231">
        <v>140</v>
      </c>
      <c r="BI24" s="222">
        <f>BH24/BG24*100</f>
        <v>69.65174129353234</v>
      </c>
      <c r="BJ24" s="231">
        <v>286</v>
      </c>
      <c r="BK24" s="202">
        <f t="shared" si="31"/>
        <v>20.428571428571427</v>
      </c>
      <c r="BL24" s="219"/>
      <c r="BM24" s="216"/>
      <c r="BN24" s="216"/>
      <c r="BO24" s="216"/>
      <c r="BP24" s="202"/>
      <c r="BQ24" s="40"/>
      <c r="BR24" s="226"/>
      <c r="BS24" s="154"/>
      <c r="BT24" s="226"/>
      <c r="BU24" s="202"/>
    </row>
    <row r="25" spans="1:73" s="225" customFormat="1" ht="18" customHeight="1">
      <c r="A25" s="19" t="s">
        <v>23</v>
      </c>
      <c r="B25" s="151">
        <v>85</v>
      </c>
      <c r="C25" s="199">
        <f t="shared" si="10"/>
        <v>58470</v>
      </c>
      <c r="D25" s="200">
        <f>I25+N25+S25+Y25+AD25+AI25+AN25+AS25+AX25+BC25+BH25+BM25</f>
        <v>34204</v>
      </c>
      <c r="E25" s="201">
        <f t="shared" si="18"/>
        <v>58.49837523516334</v>
      </c>
      <c r="F25" s="200">
        <f>K25+P25+U25+AA25+AF25+AK25+AP25+AU25+AZ25+BE25+BJ25+BO25</f>
        <v>100506</v>
      </c>
      <c r="G25" s="202">
        <f>F25/D25*10</f>
        <v>29.384282540053796</v>
      </c>
      <c r="H25" s="203">
        <v>17084</v>
      </c>
      <c r="I25" s="204">
        <v>16457</v>
      </c>
      <c r="J25" s="154">
        <f>I25/H25*100</f>
        <v>96.32989932100212</v>
      </c>
      <c r="K25" s="204">
        <v>53387</v>
      </c>
      <c r="L25" s="205">
        <f>K25/I25*10</f>
        <v>32.44029896092848</v>
      </c>
      <c r="M25" s="40">
        <v>348</v>
      </c>
      <c r="N25" s="206">
        <v>348</v>
      </c>
      <c r="O25" s="232">
        <f>N25/M25*100</f>
        <v>100</v>
      </c>
      <c r="P25" s="206">
        <v>895</v>
      </c>
      <c r="Q25" s="205">
        <f>P25/N25*10</f>
        <v>25.718390804597703</v>
      </c>
      <c r="R25" s="207"/>
      <c r="S25" s="208"/>
      <c r="T25" s="209"/>
      <c r="U25" s="227"/>
      <c r="V25" s="211"/>
      <c r="W25" s="32">
        <v>628</v>
      </c>
      <c r="X25" s="41"/>
      <c r="Y25" s="41">
        <v>628</v>
      </c>
      <c r="Z25" s="154">
        <f t="shared" si="29"/>
        <v>100</v>
      </c>
      <c r="AA25" s="212">
        <v>1019</v>
      </c>
      <c r="AB25" s="202">
        <f t="shared" si="30"/>
        <v>16.226114649681527</v>
      </c>
      <c r="AC25" s="32">
        <v>27810</v>
      </c>
      <c r="AD25" s="213">
        <v>7315</v>
      </c>
      <c r="AE25" s="214">
        <f>AD25/AC25*100</f>
        <v>26.30348795397339</v>
      </c>
      <c r="AF25" s="213">
        <v>20371</v>
      </c>
      <c r="AG25" s="202">
        <f>AF25/AD25*10</f>
        <v>27.848257006151744</v>
      </c>
      <c r="AH25" s="32">
        <v>10498</v>
      </c>
      <c r="AI25" s="212">
        <v>8481</v>
      </c>
      <c r="AJ25" s="215">
        <f t="shared" si="25"/>
        <v>80.78681653648314</v>
      </c>
      <c r="AK25" s="212">
        <v>22841</v>
      </c>
      <c r="AL25" s="202">
        <f t="shared" si="26"/>
        <v>26.931965570097866</v>
      </c>
      <c r="AM25" s="32">
        <v>1158</v>
      </c>
      <c r="AN25" s="213">
        <v>975</v>
      </c>
      <c r="AO25" s="216">
        <f t="shared" si="27"/>
        <v>84.19689119170984</v>
      </c>
      <c r="AP25" s="213">
        <v>1993</v>
      </c>
      <c r="AQ25" s="202">
        <f t="shared" si="28"/>
        <v>20.441025641025643</v>
      </c>
      <c r="AR25" s="32">
        <v>240</v>
      </c>
      <c r="AS25" s="217"/>
      <c r="AT25" s="217"/>
      <c r="AU25" s="217"/>
      <c r="AV25" s="218"/>
      <c r="AW25" s="219"/>
      <c r="AX25" s="217"/>
      <c r="AY25" s="217"/>
      <c r="AZ25" s="217"/>
      <c r="BA25" s="220"/>
      <c r="BB25" s="32">
        <v>520</v>
      </c>
      <c r="BC25" s="221"/>
      <c r="BD25" s="154"/>
      <c r="BE25" s="221"/>
      <c r="BF25" s="202"/>
      <c r="BG25" s="219"/>
      <c r="BH25" s="222"/>
      <c r="BI25" s="222"/>
      <c r="BJ25" s="222"/>
      <c r="BK25" s="202"/>
      <c r="BL25" s="219">
        <v>184</v>
      </c>
      <c r="BM25" s="217"/>
      <c r="BN25" s="217"/>
      <c r="BO25" s="217"/>
      <c r="BP25" s="220"/>
      <c r="BQ25" s="40"/>
      <c r="BR25" s="226"/>
      <c r="BS25" s="154"/>
      <c r="BT25" s="226"/>
      <c r="BU25" s="202"/>
    </row>
    <row r="26" spans="1:73" s="225" customFormat="1" ht="17.25" customHeight="1">
      <c r="A26" s="19" t="s">
        <v>13</v>
      </c>
      <c r="B26" s="151"/>
      <c r="C26" s="199">
        <f t="shared" si="10"/>
        <v>45841</v>
      </c>
      <c r="D26" s="200">
        <f>I26+N26+S26+Y26+AD26+AI26+AN26+AS26+AX26+BC26+BH26+BM26</f>
        <v>34917</v>
      </c>
      <c r="E26" s="201">
        <f>D26/C26*100</f>
        <v>76.1698043236404</v>
      </c>
      <c r="F26" s="200">
        <f>K26+P26+U26+AA26+AF26+AK26+AP26+AU26+AZ26+BE26+BJ26+BO26</f>
        <v>112988</v>
      </c>
      <c r="G26" s="202">
        <f>F26/D26*10</f>
        <v>32.35902282555775</v>
      </c>
      <c r="H26" s="203">
        <v>20570</v>
      </c>
      <c r="I26" s="204">
        <v>19129</v>
      </c>
      <c r="J26" s="154">
        <f>I26/H26*100</f>
        <v>92.99465240641712</v>
      </c>
      <c r="K26" s="204">
        <v>71232</v>
      </c>
      <c r="L26" s="205">
        <f>K26/I26*10</f>
        <v>37.237701918552986</v>
      </c>
      <c r="M26" s="40">
        <v>2791</v>
      </c>
      <c r="N26" s="206">
        <v>2559</v>
      </c>
      <c r="O26" s="232">
        <f>N26/M26*100</f>
        <v>91.68756718022215</v>
      </c>
      <c r="P26" s="206">
        <v>5990</v>
      </c>
      <c r="Q26" s="205">
        <f>P26/N26*10</f>
        <v>23.40758108636186</v>
      </c>
      <c r="R26" s="207"/>
      <c r="S26" s="208"/>
      <c r="T26" s="209"/>
      <c r="U26" s="227"/>
      <c r="V26" s="211"/>
      <c r="W26" s="32">
        <v>3</v>
      </c>
      <c r="X26" s="41"/>
      <c r="Y26" s="41">
        <v>3</v>
      </c>
      <c r="Z26" s="154">
        <f t="shared" si="29"/>
        <v>100</v>
      </c>
      <c r="AA26" s="212">
        <v>6</v>
      </c>
      <c r="AB26" s="202">
        <f t="shared" si="30"/>
        <v>20</v>
      </c>
      <c r="AC26" s="32">
        <v>2705</v>
      </c>
      <c r="AD26" s="213">
        <v>1709</v>
      </c>
      <c r="AE26" s="214">
        <f>AD26/AC26*100</f>
        <v>63.17929759704251</v>
      </c>
      <c r="AF26" s="213">
        <v>3138</v>
      </c>
      <c r="AG26" s="202">
        <f>AF26/AD26*10</f>
        <v>18.361614979520187</v>
      </c>
      <c r="AH26" s="32">
        <v>12298</v>
      </c>
      <c r="AI26" s="212">
        <v>10250</v>
      </c>
      <c r="AJ26" s="233">
        <f t="shared" si="25"/>
        <v>83.34688567246707</v>
      </c>
      <c r="AK26" s="212">
        <v>29850</v>
      </c>
      <c r="AL26" s="202">
        <f t="shared" si="26"/>
        <v>29.121951219512194</v>
      </c>
      <c r="AM26" s="32">
        <v>1487</v>
      </c>
      <c r="AN26" s="213">
        <v>1117</v>
      </c>
      <c r="AO26" s="216">
        <f t="shared" si="27"/>
        <v>75.11768661735036</v>
      </c>
      <c r="AP26" s="213">
        <v>2557</v>
      </c>
      <c r="AQ26" s="202">
        <f t="shared" si="28"/>
        <v>22.89167412712623</v>
      </c>
      <c r="AR26" s="32">
        <v>4026</v>
      </c>
      <c r="AS26" s="217"/>
      <c r="AT26" s="217"/>
      <c r="AU26" s="217"/>
      <c r="AV26" s="218"/>
      <c r="AW26" s="219">
        <v>1</v>
      </c>
      <c r="AX26" s="217"/>
      <c r="AY26" s="217"/>
      <c r="AZ26" s="217"/>
      <c r="BA26" s="220"/>
      <c r="BB26" s="32">
        <v>1218</v>
      </c>
      <c r="BC26" s="221">
        <v>120</v>
      </c>
      <c r="BD26" s="154">
        <f>BC26/BB26*100</f>
        <v>9.852216748768473</v>
      </c>
      <c r="BE26" s="221">
        <v>155</v>
      </c>
      <c r="BF26" s="202">
        <f>BE26/BC26*10</f>
        <v>12.916666666666668</v>
      </c>
      <c r="BG26" s="219">
        <v>330</v>
      </c>
      <c r="BH26" s="222">
        <v>30</v>
      </c>
      <c r="BI26" s="222">
        <f>BH26/BG26*100</f>
        <v>9.090909090909092</v>
      </c>
      <c r="BJ26" s="222">
        <v>60</v>
      </c>
      <c r="BK26" s="202">
        <f t="shared" si="31"/>
        <v>20</v>
      </c>
      <c r="BL26" s="219">
        <v>412</v>
      </c>
      <c r="BM26" s="217"/>
      <c r="BN26" s="217"/>
      <c r="BO26" s="217"/>
      <c r="BP26" s="220"/>
      <c r="BQ26" s="40">
        <v>606</v>
      </c>
      <c r="BR26" s="226">
        <v>606</v>
      </c>
      <c r="BS26" s="154">
        <f>BR26/BQ26*100</f>
        <v>100</v>
      </c>
      <c r="BT26" s="226">
        <v>270</v>
      </c>
      <c r="BU26" s="202">
        <f>BT26/BR26*10</f>
        <v>4.455445544554456</v>
      </c>
    </row>
    <row r="27" spans="1:73" ht="15" customHeight="1">
      <c r="A27" s="51"/>
      <c r="B27" s="20"/>
      <c r="C27" s="52"/>
      <c r="D27" s="53"/>
      <c r="E27" s="53"/>
      <c r="F27" s="53"/>
      <c r="G27" s="54"/>
      <c r="H27" s="38"/>
      <c r="I27" s="39"/>
      <c r="J27" s="24"/>
      <c r="K27" s="39"/>
      <c r="L27" s="43"/>
      <c r="M27" s="38"/>
      <c r="N27" s="39"/>
      <c r="O27" s="27"/>
      <c r="P27" s="39"/>
      <c r="Q27" s="43"/>
      <c r="R27" s="55"/>
      <c r="S27" s="56"/>
      <c r="T27" s="153"/>
      <c r="U27" s="152"/>
      <c r="V27" s="57"/>
      <c r="W27" s="38"/>
      <c r="X27" s="42"/>
      <c r="Y27" s="39"/>
      <c r="Z27" s="39"/>
      <c r="AA27" s="39"/>
      <c r="AB27" s="37"/>
      <c r="AC27" s="38"/>
      <c r="AD27" s="42"/>
      <c r="AE27" s="155"/>
      <c r="AF27" s="42"/>
      <c r="AG27" s="37"/>
      <c r="AH27" s="38"/>
      <c r="AI27" s="39"/>
      <c r="AJ27" s="156"/>
      <c r="AK27" s="39"/>
      <c r="AL27" s="43"/>
      <c r="AM27" s="38"/>
      <c r="AN27" s="42"/>
      <c r="AO27" s="155"/>
      <c r="AP27" s="42"/>
      <c r="AQ27" s="43"/>
      <c r="AR27" s="38"/>
      <c r="AS27" s="42"/>
      <c r="AT27" s="42"/>
      <c r="AU27" s="42"/>
      <c r="AV27" s="45"/>
      <c r="AW27" s="38"/>
      <c r="AX27" s="42"/>
      <c r="AY27" s="42"/>
      <c r="AZ27" s="42"/>
      <c r="BA27" s="43"/>
      <c r="BB27" s="38"/>
      <c r="BC27" s="44"/>
      <c r="BD27" s="24"/>
      <c r="BE27" s="44"/>
      <c r="BF27" s="37"/>
      <c r="BG27" s="38"/>
      <c r="BH27" s="42"/>
      <c r="BI27" s="46"/>
      <c r="BJ27" s="42"/>
      <c r="BK27" s="43"/>
      <c r="BL27" s="38"/>
      <c r="BM27" s="42"/>
      <c r="BN27" s="42"/>
      <c r="BO27" s="42"/>
      <c r="BP27" s="43"/>
      <c r="BQ27" s="47"/>
      <c r="BR27" s="48"/>
      <c r="BS27" s="24"/>
      <c r="BT27" s="48"/>
      <c r="BU27" s="58"/>
    </row>
    <row r="28" spans="1:73" ht="19.5" customHeight="1" thickBot="1">
      <c r="A28" s="182" t="s">
        <v>24</v>
      </c>
      <c r="B28" s="183">
        <f>SUM(B6:B26)</f>
        <v>5659</v>
      </c>
      <c r="C28" s="184">
        <f>SUM(C6:C26)</f>
        <v>552709</v>
      </c>
      <c r="D28" s="185">
        <f>SUM(D6:D26)</f>
        <v>375063</v>
      </c>
      <c r="E28" s="194">
        <f>D28/C28*100</f>
        <v>67.8590361293194</v>
      </c>
      <c r="F28" s="185">
        <f>SUM(F6:F26)</f>
        <v>1025463</v>
      </c>
      <c r="G28" s="158">
        <f>F28/D28*10</f>
        <v>27.34108669743483</v>
      </c>
      <c r="H28" s="184">
        <f>SUM(H6:H26)</f>
        <v>228548</v>
      </c>
      <c r="I28" s="185">
        <f>SUM(I6:I26)</f>
        <v>216935</v>
      </c>
      <c r="J28" s="186">
        <f>I28/H28*100</f>
        <v>94.91879167614681</v>
      </c>
      <c r="K28" s="185">
        <f>SUM(K6:K26)</f>
        <v>663257</v>
      </c>
      <c r="L28" s="158">
        <f>K28/I28*10</f>
        <v>30.57399681932376</v>
      </c>
      <c r="M28" s="184">
        <f>SUM(M6:M26)</f>
        <v>26377</v>
      </c>
      <c r="N28" s="185">
        <f>SUM(N6:N26)</f>
        <v>23842</v>
      </c>
      <c r="O28" s="186">
        <f>N28/M28*100</f>
        <v>90.38935436175456</v>
      </c>
      <c r="P28" s="185">
        <f>SUM(P6:P26)</f>
        <v>51328</v>
      </c>
      <c r="Q28" s="158">
        <f>P28/N28*10</f>
        <v>21.528395268853284</v>
      </c>
      <c r="R28" s="187">
        <f>SUM(R6:R26)</f>
        <v>1053</v>
      </c>
      <c r="S28" s="188">
        <f>SUM(S7:S26)</f>
        <v>275</v>
      </c>
      <c r="T28" s="189">
        <f>S28/R28*100</f>
        <v>26.11585944919278</v>
      </c>
      <c r="U28" s="190">
        <f>SUM(U7:U26)</f>
        <v>268</v>
      </c>
      <c r="V28" s="191">
        <f>U28/S28*10</f>
        <v>9.745454545454544</v>
      </c>
      <c r="W28" s="184">
        <f>SUM(W6:W26)</f>
        <v>9131</v>
      </c>
      <c r="X28" s="185">
        <f>SUM(X6:X26)</f>
        <v>800</v>
      </c>
      <c r="Y28" s="185">
        <f>SUM(Y6:Y27)</f>
        <v>7533</v>
      </c>
      <c r="Z28" s="186">
        <f>Y28/W28*100</f>
        <v>82.49917862227576</v>
      </c>
      <c r="AA28" s="185">
        <f>SUM(AA6:AA27)</f>
        <v>15178</v>
      </c>
      <c r="AB28" s="158">
        <f>AA28/Y28*10</f>
        <v>20.148679145094913</v>
      </c>
      <c r="AC28" s="184">
        <f>SUM(AC6:AC26)</f>
        <v>139762</v>
      </c>
      <c r="AD28" s="185">
        <f>SUM(AD6:AD26)</f>
        <v>34732</v>
      </c>
      <c r="AE28" s="192">
        <f>AD28/AC28*100</f>
        <v>24.850817818863497</v>
      </c>
      <c r="AF28" s="185">
        <f>SUM(AF7:AF26)</f>
        <v>74406</v>
      </c>
      <c r="AG28" s="193">
        <f>AF28/AD28*10</f>
        <v>21.422895312679948</v>
      </c>
      <c r="AH28" s="184">
        <f>SUM(AH6:AH26)</f>
        <v>95001</v>
      </c>
      <c r="AI28" s="185">
        <f>SUM(AI6:AI26)</f>
        <v>72014</v>
      </c>
      <c r="AJ28" s="194">
        <f>AI28/AH28*100</f>
        <v>75.80341259565688</v>
      </c>
      <c r="AK28" s="185">
        <f>SUM(AK6:AK26)</f>
        <v>178207</v>
      </c>
      <c r="AL28" s="158">
        <f>AK28/AI28*10</f>
        <v>24.746160468797736</v>
      </c>
      <c r="AM28" s="184">
        <f>SUM(AM6:AM26)</f>
        <v>32817</v>
      </c>
      <c r="AN28" s="195">
        <f>SUM(AN6:AN26)</f>
        <v>18773</v>
      </c>
      <c r="AO28" s="194">
        <f>AN28/AM28*100</f>
        <v>57.20510710912027</v>
      </c>
      <c r="AP28" s="195">
        <f>SUM(AP6:AP26)</f>
        <v>40764</v>
      </c>
      <c r="AQ28" s="158">
        <f>AP28/AN28*10</f>
        <v>21.714163958877112</v>
      </c>
      <c r="AR28" s="184">
        <f>SUM(AR6:AR26)</f>
        <v>10538</v>
      </c>
      <c r="AS28" s="194"/>
      <c r="AT28" s="194"/>
      <c r="AU28" s="194"/>
      <c r="AV28" s="196"/>
      <c r="AW28" s="184">
        <f>SUM(AW6:AW26)</f>
        <v>1167</v>
      </c>
      <c r="AX28" s="194"/>
      <c r="AY28" s="194"/>
      <c r="AZ28" s="194"/>
      <c r="BA28" s="158"/>
      <c r="BB28" s="184">
        <f>SUM(BB6:BB26)</f>
        <v>5354</v>
      </c>
      <c r="BC28" s="195">
        <f>SUM(BC7:BC26)</f>
        <v>432</v>
      </c>
      <c r="BD28" s="186">
        <f>BC28/BB28*100</f>
        <v>8.06873365707882</v>
      </c>
      <c r="BE28" s="195">
        <f>SUM(BE7:BE27)</f>
        <v>757</v>
      </c>
      <c r="BF28" s="193">
        <f>BE28/BC28*10</f>
        <v>17.52314814814815</v>
      </c>
      <c r="BG28" s="184">
        <f>SUM(BG6:BG26)</f>
        <v>1091</v>
      </c>
      <c r="BH28" s="195">
        <f>SUM(BH6:BH26)</f>
        <v>527</v>
      </c>
      <c r="BI28" s="197">
        <f>BH28/BG28*100</f>
        <v>48.30430797433547</v>
      </c>
      <c r="BJ28" s="195">
        <f>SUM(BJ6:BJ26)</f>
        <v>1298</v>
      </c>
      <c r="BK28" s="158">
        <f>BJ28/BH28*10</f>
        <v>24.62998102466793</v>
      </c>
      <c r="BL28" s="184">
        <f>SUM(BL6:BL26)</f>
        <v>1870</v>
      </c>
      <c r="BM28" s="194"/>
      <c r="BN28" s="194"/>
      <c r="BO28" s="194"/>
      <c r="BP28" s="158"/>
      <c r="BQ28" s="184">
        <f>SUM(BQ6:BQ26)</f>
        <v>7277</v>
      </c>
      <c r="BR28" s="185">
        <f>SUM(BR6:BR26)</f>
        <v>6138</v>
      </c>
      <c r="BS28" s="186">
        <f>BR28/BQ28*100</f>
        <v>84.34794558197059</v>
      </c>
      <c r="BT28" s="185">
        <f>SUM(BT6:BT26)</f>
        <v>3302.8</v>
      </c>
      <c r="BU28" s="198">
        <f>BT28/BR28*10</f>
        <v>5.380905832518737</v>
      </c>
    </row>
    <row r="29" spans="1:73" ht="18" customHeight="1" thickBot="1">
      <c r="A29" s="159" t="s">
        <v>15</v>
      </c>
      <c r="B29" s="160">
        <v>11210</v>
      </c>
      <c r="C29" s="161">
        <v>535145</v>
      </c>
      <c r="D29" s="162">
        <v>260657</v>
      </c>
      <c r="E29" s="163">
        <v>48.70773341804558</v>
      </c>
      <c r="F29" s="162">
        <v>447434.4</v>
      </c>
      <c r="G29" s="157">
        <v>17.165639134955132</v>
      </c>
      <c r="H29" s="161">
        <v>235859</v>
      </c>
      <c r="I29" s="162">
        <v>204831</v>
      </c>
      <c r="J29" s="164">
        <v>86.8446826281804</v>
      </c>
      <c r="K29" s="162">
        <v>366704</v>
      </c>
      <c r="L29" s="157">
        <v>17.90275885974291</v>
      </c>
      <c r="M29" s="161">
        <v>33755</v>
      </c>
      <c r="N29" s="162">
        <v>25579</v>
      </c>
      <c r="O29" s="165">
        <v>75.778403199526</v>
      </c>
      <c r="P29" s="162">
        <v>41568</v>
      </c>
      <c r="Q29" s="166">
        <v>16.250830759607492</v>
      </c>
      <c r="R29" s="167"/>
      <c r="S29" s="168"/>
      <c r="T29" s="169"/>
      <c r="U29" s="169"/>
      <c r="V29" s="170"/>
      <c r="W29" s="171">
        <v>10418</v>
      </c>
      <c r="X29" s="172"/>
      <c r="Y29" s="172">
        <v>4930</v>
      </c>
      <c r="Z29" s="164">
        <f>Y29/W29*100</f>
        <v>47.32194279132271</v>
      </c>
      <c r="AA29" s="172">
        <v>4245</v>
      </c>
      <c r="AB29" s="157">
        <f>AA29/Y29*10</f>
        <v>8.6105476673428</v>
      </c>
      <c r="AC29" s="171">
        <v>122415</v>
      </c>
      <c r="AD29" s="172">
        <v>5821</v>
      </c>
      <c r="AE29" s="173">
        <f>AD29/AC29*100</f>
        <v>4.755136216966875</v>
      </c>
      <c r="AF29" s="172">
        <v>7205</v>
      </c>
      <c r="AG29" s="280">
        <f>AF29/AD29*10</f>
        <v>12.37759835079883</v>
      </c>
      <c r="AH29" s="171">
        <v>101994</v>
      </c>
      <c r="AI29" s="172">
        <v>19067</v>
      </c>
      <c r="AJ29" s="174">
        <f>AI29/AH29*100</f>
        <v>18.694236915897015</v>
      </c>
      <c r="AK29" s="172">
        <v>26014</v>
      </c>
      <c r="AL29" s="157">
        <f>AK29/AI29*10</f>
        <v>13.643467771542454</v>
      </c>
      <c r="AM29" s="171">
        <v>27599</v>
      </c>
      <c r="AN29" s="172">
        <v>1766</v>
      </c>
      <c r="AO29" s="175">
        <f>AN29/AM29*100</f>
        <v>6.398782564585673</v>
      </c>
      <c r="AP29" s="172">
        <v>1778</v>
      </c>
      <c r="AQ29" s="157">
        <f>AP29/AN29*10</f>
        <v>10.067950169875424</v>
      </c>
      <c r="AR29" s="171"/>
      <c r="AS29" s="172"/>
      <c r="AT29" s="172"/>
      <c r="AU29" s="172"/>
      <c r="AV29" s="176"/>
      <c r="AW29" s="171"/>
      <c r="AX29" s="172"/>
      <c r="AY29" s="172"/>
      <c r="AZ29" s="172"/>
      <c r="BA29" s="177"/>
      <c r="BB29" s="171">
        <v>2824</v>
      </c>
      <c r="BC29" s="172">
        <v>72</v>
      </c>
      <c r="BD29" s="283">
        <f>BC29/BB29*100</f>
        <v>2.5495750708215295</v>
      </c>
      <c r="BE29" s="172">
        <v>72</v>
      </c>
      <c r="BF29" s="284">
        <f>BE29/BC29*10</f>
        <v>10</v>
      </c>
      <c r="BG29" s="171">
        <v>830</v>
      </c>
      <c r="BH29" s="172">
        <v>10</v>
      </c>
      <c r="BI29" s="281">
        <f>BH29/BG29*100</f>
        <v>1.2048192771084338</v>
      </c>
      <c r="BJ29" s="172">
        <v>19.4</v>
      </c>
      <c r="BK29" s="282">
        <f>BJ29/BH29*10</f>
        <v>19.4</v>
      </c>
      <c r="BL29" s="171"/>
      <c r="BM29" s="163"/>
      <c r="BN29" s="163"/>
      <c r="BO29" s="163"/>
      <c r="BP29" s="178"/>
      <c r="BQ29" s="179">
        <v>15947</v>
      </c>
      <c r="BR29" s="180">
        <v>11893</v>
      </c>
      <c r="BS29" s="164">
        <f>BR29/BQ29*100</f>
        <v>74.57829058757133</v>
      </c>
      <c r="BT29" s="180">
        <v>6596</v>
      </c>
      <c r="BU29" s="181">
        <f>BT29/BR29*10</f>
        <v>5.546119566131338</v>
      </c>
    </row>
  </sheetData>
  <sheetProtection/>
  <mergeCells count="20">
    <mergeCell ref="A4:A5"/>
    <mergeCell ref="B4:B5"/>
    <mergeCell ref="C4:G4"/>
    <mergeCell ref="H4:L4"/>
    <mergeCell ref="P1:Q1"/>
    <mergeCell ref="AA1:AB1"/>
    <mergeCell ref="BQ1:BU1"/>
    <mergeCell ref="C1:L2"/>
    <mergeCell ref="AR4:AV4"/>
    <mergeCell ref="AW4:BA4"/>
    <mergeCell ref="BQ4:BU4"/>
    <mergeCell ref="BB4:BF4"/>
    <mergeCell ref="BG4:BK4"/>
    <mergeCell ref="BL4:BP4"/>
    <mergeCell ref="AM4:AQ4"/>
    <mergeCell ref="M4:Q4"/>
    <mergeCell ref="W4:AB4"/>
    <mergeCell ref="AC4:AG4"/>
    <mergeCell ref="AH4:AL4"/>
    <mergeCell ref="R4:V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4" manualBreakCount="4">
    <brk id="12" max="65535" man="1"/>
    <brk id="22" max="29" man="1"/>
    <brk id="33" max="29" man="1"/>
    <brk id="53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27"/>
  <sheetViews>
    <sheetView view="pageBreakPreview" zoomScaleSheetLayoutView="100" zoomScalePageLayoutView="0" workbookViewId="0" topLeftCell="A1">
      <selection activeCell="BA12" sqref="BA12"/>
    </sheetView>
  </sheetViews>
  <sheetFormatPr defaultColWidth="9.00390625" defaultRowHeight="12.75"/>
  <cols>
    <col min="1" max="1" width="27.375" style="0" customWidth="1"/>
    <col min="2" max="5" width="9.125" style="0" hidden="1" customWidth="1"/>
    <col min="6" max="6" width="9.00390625" style="0" hidden="1" customWidth="1"/>
    <col min="7" max="19" width="9.125" style="0" hidden="1" customWidth="1"/>
    <col min="20" max="20" width="0.12890625" style="0" hidden="1" customWidth="1"/>
    <col min="21" max="23" width="6.875" style="0" hidden="1" customWidth="1"/>
    <col min="24" max="24" width="11.00390625" style="0" customWidth="1"/>
    <col min="25" max="25" width="10.25390625" style="0" customWidth="1"/>
    <col min="26" max="26" width="11.125" style="0" customWidth="1"/>
    <col min="27" max="27" width="10.875" style="0" customWidth="1"/>
    <col min="28" max="28" width="11.125" style="0" customWidth="1"/>
    <col min="29" max="29" width="9.875" style="0" hidden="1" customWidth="1"/>
    <col min="30" max="31" width="6.875" style="0" hidden="1" customWidth="1"/>
    <col min="32" max="32" width="9.25390625" style="0" hidden="1" customWidth="1"/>
    <col min="33" max="33" width="9.875" style="0" hidden="1" customWidth="1"/>
    <col min="34" max="35" width="6.875" style="0" hidden="1" customWidth="1"/>
    <col min="36" max="36" width="6.75390625" style="0" hidden="1" customWidth="1"/>
    <col min="37" max="37" width="9.875" style="0" hidden="1" customWidth="1"/>
    <col min="38" max="39" width="6.875" style="0" hidden="1" customWidth="1"/>
    <col min="40" max="40" width="13.75390625" style="0" hidden="1" customWidth="1"/>
    <col min="41" max="41" width="9.875" style="0" hidden="1" customWidth="1"/>
    <col min="42" max="44" width="6.875" style="0" hidden="1" customWidth="1"/>
    <col min="45" max="45" width="9.875" style="0" hidden="1" customWidth="1"/>
    <col min="46" max="47" width="6.875" style="0" hidden="1" customWidth="1"/>
    <col min="48" max="48" width="9.25390625" style="0" hidden="1" customWidth="1"/>
    <col min="49" max="49" width="11.25390625" style="0" customWidth="1"/>
    <col min="50" max="50" width="10.25390625" style="0" customWidth="1"/>
    <col min="51" max="51" width="10.75390625" style="0" customWidth="1"/>
    <col min="52" max="52" width="11.375" style="0" customWidth="1"/>
    <col min="53" max="53" width="13.625" style="0" customWidth="1"/>
  </cols>
  <sheetData>
    <row r="1" spans="1:53" ht="18.75">
      <c r="A1" s="5"/>
      <c r="B1" s="5"/>
      <c r="C1" s="5"/>
      <c r="D1" s="5"/>
      <c r="E1" s="5"/>
      <c r="F1" s="5"/>
      <c r="G1" s="299" t="s">
        <v>53</v>
      </c>
      <c r="H1" s="299"/>
      <c r="I1" s="299"/>
      <c r="J1" s="299"/>
      <c r="K1" s="299"/>
      <c r="L1" s="299"/>
      <c r="M1" s="299"/>
      <c r="N1" s="299"/>
      <c r="O1" s="299"/>
      <c r="P1" s="5"/>
      <c r="Q1" s="5"/>
      <c r="R1" s="5"/>
      <c r="S1" s="5"/>
      <c r="T1" s="5"/>
      <c r="U1" s="5"/>
      <c r="V1" s="5"/>
      <c r="W1" s="5"/>
      <c r="X1" s="5"/>
      <c r="Y1" s="308" t="s">
        <v>53</v>
      </c>
      <c r="Z1" s="308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</row>
    <row r="2" spans="1:53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  <c r="AF2" s="5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60"/>
      <c r="AX2" s="1"/>
      <c r="AY2" s="1"/>
      <c r="AZ2" s="59"/>
      <c r="BA2" s="61">
        <v>42593</v>
      </c>
    </row>
    <row r="3" spans="1:53" ht="15.75">
      <c r="A3" s="286" t="s">
        <v>17</v>
      </c>
      <c r="B3" s="309" t="s">
        <v>27</v>
      </c>
      <c r="C3" s="309"/>
      <c r="D3" s="309"/>
      <c r="E3" s="309"/>
      <c r="F3" s="309"/>
      <c r="G3" s="307" t="s">
        <v>54</v>
      </c>
      <c r="H3" s="307"/>
      <c r="I3" s="307"/>
      <c r="J3" s="307"/>
      <c r="K3" s="307"/>
      <c r="L3" s="307" t="s">
        <v>55</v>
      </c>
      <c r="M3" s="307"/>
      <c r="N3" s="307"/>
      <c r="O3" s="307"/>
      <c r="P3" s="307" t="s">
        <v>56</v>
      </c>
      <c r="Q3" s="307"/>
      <c r="R3" s="307"/>
      <c r="S3" s="307"/>
      <c r="T3" s="307" t="s">
        <v>57</v>
      </c>
      <c r="U3" s="307"/>
      <c r="V3" s="307"/>
      <c r="W3" s="307"/>
      <c r="X3" s="307" t="s">
        <v>58</v>
      </c>
      <c r="Y3" s="307"/>
      <c r="Z3" s="307"/>
      <c r="AA3" s="307"/>
      <c r="AB3" s="307"/>
      <c r="AC3" s="307" t="s">
        <v>59</v>
      </c>
      <c r="AD3" s="307"/>
      <c r="AE3" s="307"/>
      <c r="AF3" s="307"/>
      <c r="AG3" s="307" t="s">
        <v>60</v>
      </c>
      <c r="AH3" s="307"/>
      <c r="AI3" s="307"/>
      <c r="AJ3" s="307"/>
      <c r="AK3" s="307" t="s">
        <v>61</v>
      </c>
      <c r="AL3" s="307"/>
      <c r="AM3" s="307"/>
      <c r="AN3" s="307"/>
      <c r="AO3" s="307" t="s">
        <v>62</v>
      </c>
      <c r="AP3" s="307"/>
      <c r="AQ3" s="307"/>
      <c r="AR3" s="307"/>
      <c r="AS3" s="307" t="s">
        <v>63</v>
      </c>
      <c r="AT3" s="307"/>
      <c r="AU3" s="307"/>
      <c r="AV3" s="307"/>
      <c r="AW3" s="307" t="s">
        <v>64</v>
      </c>
      <c r="AX3" s="307"/>
      <c r="AY3" s="307"/>
      <c r="AZ3" s="307"/>
      <c r="BA3" s="310"/>
    </row>
    <row r="4" spans="1:53" ht="90.75" customHeight="1">
      <c r="A4" s="287"/>
      <c r="B4" s="63" t="s">
        <v>65</v>
      </c>
      <c r="C4" s="63" t="s">
        <v>28</v>
      </c>
      <c r="D4" s="63" t="s">
        <v>14</v>
      </c>
      <c r="E4" s="63" t="s">
        <v>29</v>
      </c>
      <c r="F4" s="63" t="s">
        <v>30</v>
      </c>
      <c r="G4" s="63" t="s">
        <v>69</v>
      </c>
      <c r="H4" s="63" t="s">
        <v>67</v>
      </c>
      <c r="I4" s="64" t="s">
        <v>14</v>
      </c>
      <c r="J4" s="63" t="s">
        <v>66</v>
      </c>
      <c r="K4" s="63" t="s">
        <v>68</v>
      </c>
      <c r="L4" s="63" t="s">
        <v>70</v>
      </c>
      <c r="M4" s="63" t="s">
        <v>71</v>
      </c>
      <c r="N4" s="63" t="s">
        <v>66</v>
      </c>
      <c r="O4" s="63" t="s">
        <v>72</v>
      </c>
      <c r="P4" s="63" t="s">
        <v>48</v>
      </c>
      <c r="Q4" s="63" t="s">
        <v>73</v>
      </c>
      <c r="R4" s="63" t="s">
        <v>66</v>
      </c>
      <c r="S4" s="63" t="s">
        <v>74</v>
      </c>
      <c r="T4" s="63" t="s">
        <v>75</v>
      </c>
      <c r="U4" s="63" t="s">
        <v>76</v>
      </c>
      <c r="V4" s="63" t="s">
        <v>77</v>
      </c>
      <c r="W4" s="63" t="s">
        <v>78</v>
      </c>
      <c r="X4" s="63" t="s">
        <v>79</v>
      </c>
      <c r="Y4" s="63" t="s">
        <v>80</v>
      </c>
      <c r="Z4" s="63" t="s">
        <v>14</v>
      </c>
      <c r="AA4" s="63" t="s">
        <v>81</v>
      </c>
      <c r="AB4" s="63" t="s">
        <v>72</v>
      </c>
      <c r="AC4" s="63" t="s">
        <v>82</v>
      </c>
      <c r="AD4" s="63" t="s">
        <v>83</v>
      </c>
      <c r="AE4" s="63" t="s">
        <v>84</v>
      </c>
      <c r="AF4" s="63" t="s">
        <v>68</v>
      </c>
      <c r="AG4" s="63" t="s">
        <v>48</v>
      </c>
      <c r="AH4" s="63" t="s">
        <v>85</v>
      </c>
      <c r="AI4" s="63" t="s">
        <v>84</v>
      </c>
      <c r="AJ4" s="63" t="s">
        <v>86</v>
      </c>
      <c r="AK4" s="63" t="s">
        <v>75</v>
      </c>
      <c r="AL4" s="63" t="s">
        <v>87</v>
      </c>
      <c r="AM4" s="63" t="s">
        <v>88</v>
      </c>
      <c r="AN4" s="63" t="s">
        <v>89</v>
      </c>
      <c r="AO4" s="63" t="s">
        <v>79</v>
      </c>
      <c r="AP4" s="63" t="s">
        <v>90</v>
      </c>
      <c r="AQ4" s="63" t="s">
        <v>91</v>
      </c>
      <c r="AR4" s="63" t="s">
        <v>92</v>
      </c>
      <c r="AS4" s="63" t="s">
        <v>93</v>
      </c>
      <c r="AT4" s="63" t="s">
        <v>94</v>
      </c>
      <c r="AU4" s="63" t="s">
        <v>95</v>
      </c>
      <c r="AV4" s="63" t="s">
        <v>96</v>
      </c>
      <c r="AW4" s="63" t="s">
        <v>97</v>
      </c>
      <c r="AX4" s="63" t="s">
        <v>98</v>
      </c>
      <c r="AY4" s="63" t="s">
        <v>14</v>
      </c>
      <c r="AZ4" s="63" t="s">
        <v>66</v>
      </c>
      <c r="BA4" s="65" t="s">
        <v>89</v>
      </c>
    </row>
    <row r="5" spans="1:53" ht="18" customHeight="1">
      <c r="A5" s="66" t="s">
        <v>0</v>
      </c>
      <c r="B5" s="67"/>
      <c r="C5" s="67"/>
      <c r="D5" s="67"/>
      <c r="E5" s="68"/>
      <c r="F5" s="68"/>
      <c r="G5" s="69"/>
      <c r="H5" s="13"/>
      <c r="I5" s="70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76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5"/>
    </row>
    <row r="6" spans="1:53" ht="18" customHeight="1">
      <c r="A6" s="71" t="s">
        <v>18</v>
      </c>
      <c r="B6" s="72"/>
      <c r="C6" s="12"/>
      <c r="D6" s="12"/>
      <c r="E6" s="73"/>
      <c r="F6" s="74"/>
      <c r="G6" s="69">
        <v>6984</v>
      </c>
      <c r="H6" s="13"/>
      <c r="I6" s="75"/>
      <c r="J6" s="13"/>
      <c r="K6" s="76">
        <f aca="true" t="shared" si="0" ref="K6:K26">IF(J6&gt;0,J6/H6*10,"")</f>
      </c>
      <c r="L6" s="14"/>
      <c r="M6" s="14"/>
      <c r="N6" s="14"/>
      <c r="O6" s="13"/>
      <c r="P6" s="14"/>
      <c r="Q6" s="14"/>
      <c r="R6" s="14"/>
      <c r="S6" s="13"/>
      <c r="T6" s="14"/>
      <c r="U6" s="14"/>
      <c r="V6" s="14"/>
      <c r="W6" s="76"/>
      <c r="X6" s="14"/>
      <c r="Y6" s="14"/>
      <c r="Z6" s="14"/>
      <c r="AA6" s="14"/>
      <c r="AB6" s="76"/>
      <c r="AC6" s="67"/>
      <c r="AD6" s="67"/>
      <c r="AE6" s="67"/>
      <c r="AF6" s="68"/>
      <c r="AG6" s="13"/>
      <c r="AH6" s="13"/>
      <c r="AI6" s="13"/>
      <c r="AJ6" s="13"/>
      <c r="AK6" s="13"/>
      <c r="AL6" s="13"/>
      <c r="AM6" s="13"/>
      <c r="AN6" s="13"/>
      <c r="AO6" s="13">
        <v>80</v>
      </c>
      <c r="AP6" s="13"/>
      <c r="AQ6" s="13"/>
      <c r="AR6" s="76">
        <f aca="true" t="shared" si="1" ref="AR6:AR21">IF(AQ6&gt;0,AQ6/AP6*10,"")</f>
      </c>
      <c r="AS6" s="13">
        <v>92</v>
      </c>
      <c r="AT6" s="13"/>
      <c r="AU6" s="13"/>
      <c r="AV6" s="16">
        <f aca="true" t="shared" si="2" ref="AV6:AV25">IF(AU6&gt;0,AU6/AT6*10,"")</f>
      </c>
      <c r="AW6" s="13"/>
      <c r="AX6" s="13"/>
      <c r="AY6" s="13"/>
      <c r="AZ6" s="13"/>
      <c r="BA6" s="15"/>
    </row>
    <row r="7" spans="1:53" ht="17.25" customHeight="1">
      <c r="A7" s="71" t="s">
        <v>19</v>
      </c>
      <c r="B7" s="77"/>
      <c r="C7" s="16"/>
      <c r="D7" s="75"/>
      <c r="E7" s="16"/>
      <c r="F7" s="78"/>
      <c r="G7" s="69">
        <v>4885</v>
      </c>
      <c r="H7" s="13"/>
      <c r="I7" s="75"/>
      <c r="J7" s="13"/>
      <c r="K7" s="76">
        <f t="shared" si="0"/>
      </c>
      <c r="L7" s="14"/>
      <c r="M7" s="14"/>
      <c r="N7" s="14"/>
      <c r="O7" s="13"/>
      <c r="P7" s="14"/>
      <c r="Q7" s="14"/>
      <c r="R7" s="14"/>
      <c r="S7" s="13"/>
      <c r="T7" s="14"/>
      <c r="U7" s="14"/>
      <c r="V7" s="14"/>
      <c r="W7" s="76"/>
      <c r="X7" s="13">
        <v>700</v>
      </c>
      <c r="Y7" s="13">
        <v>700</v>
      </c>
      <c r="Z7" s="76">
        <f>Y7/X7*100</f>
        <v>100</v>
      </c>
      <c r="AA7" s="13">
        <v>350</v>
      </c>
      <c r="AB7" s="76">
        <f>IF(AA7&gt;0,AA7/X7*10,"")</f>
        <v>5</v>
      </c>
      <c r="AC7" s="72"/>
      <c r="AD7" s="12"/>
      <c r="AE7" s="12"/>
      <c r="AF7" s="74"/>
      <c r="AG7" s="13"/>
      <c r="AH7" s="13"/>
      <c r="AI7" s="13"/>
      <c r="AJ7" s="13"/>
      <c r="AK7" s="13"/>
      <c r="AL7" s="13"/>
      <c r="AM7" s="13"/>
      <c r="AN7" s="13"/>
      <c r="AO7" s="13">
        <v>639</v>
      </c>
      <c r="AP7" s="13"/>
      <c r="AQ7" s="13"/>
      <c r="AR7" s="76">
        <f t="shared" si="1"/>
      </c>
      <c r="AS7" s="13">
        <v>61</v>
      </c>
      <c r="AT7" s="13"/>
      <c r="AU7" s="13"/>
      <c r="AV7" s="16">
        <f t="shared" si="2"/>
      </c>
      <c r="AW7" s="13">
        <v>581.5</v>
      </c>
      <c r="AX7" s="13">
        <v>18</v>
      </c>
      <c r="AY7" s="62">
        <f>AX7/AW7*100</f>
        <v>3.095442820292347</v>
      </c>
      <c r="AZ7" s="13">
        <v>450</v>
      </c>
      <c r="BA7" s="79">
        <f>IF(AZ7&gt;0,AZ7/AX7*10,"")</f>
        <v>250</v>
      </c>
    </row>
    <row r="8" spans="1:53" ht="15.75" customHeight="1">
      <c r="A8" s="71" t="s">
        <v>1</v>
      </c>
      <c r="B8" s="77"/>
      <c r="C8" s="16"/>
      <c r="D8" s="75"/>
      <c r="E8" s="16"/>
      <c r="F8" s="78"/>
      <c r="G8" s="69">
        <v>1944</v>
      </c>
      <c r="H8" s="13"/>
      <c r="I8" s="75"/>
      <c r="J8" s="13"/>
      <c r="K8" s="76">
        <f t="shared" si="0"/>
      </c>
      <c r="L8" s="14"/>
      <c r="M8" s="14"/>
      <c r="N8" s="14"/>
      <c r="O8" s="13"/>
      <c r="P8" s="14"/>
      <c r="Q8" s="14"/>
      <c r="R8" s="14"/>
      <c r="S8" s="13"/>
      <c r="T8" s="14"/>
      <c r="U8" s="14"/>
      <c r="V8" s="14"/>
      <c r="W8" s="76"/>
      <c r="X8" s="13"/>
      <c r="Y8" s="13"/>
      <c r="Z8" s="76"/>
      <c r="AA8" s="13"/>
      <c r="AB8" s="76"/>
      <c r="AC8" s="72">
        <v>130</v>
      </c>
      <c r="AD8" s="12"/>
      <c r="AE8" s="12"/>
      <c r="AF8" s="74"/>
      <c r="AG8" s="13"/>
      <c r="AH8" s="13"/>
      <c r="AI8" s="13"/>
      <c r="AJ8" s="13"/>
      <c r="AK8" s="13"/>
      <c r="AL8" s="13"/>
      <c r="AM8" s="13"/>
      <c r="AN8" s="13"/>
      <c r="AO8" s="13">
        <v>10</v>
      </c>
      <c r="AP8" s="13"/>
      <c r="AQ8" s="13"/>
      <c r="AR8" s="76">
        <f t="shared" si="1"/>
      </c>
      <c r="AS8" s="13">
        <v>3</v>
      </c>
      <c r="AT8" s="13"/>
      <c r="AU8" s="13"/>
      <c r="AV8" s="16">
        <f t="shared" si="2"/>
      </c>
      <c r="AW8" s="13">
        <v>1</v>
      </c>
      <c r="AX8" s="13"/>
      <c r="AY8" s="62"/>
      <c r="AZ8" s="13"/>
      <c r="BA8" s="15"/>
    </row>
    <row r="9" spans="1:53" ht="17.25" customHeight="1">
      <c r="A9" s="71" t="s">
        <v>2</v>
      </c>
      <c r="B9" s="77"/>
      <c r="C9" s="16"/>
      <c r="D9" s="75"/>
      <c r="E9" s="16"/>
      <c r="F9" s="78"/>
      <c r="G9" s="69">
        <v>4030</v>
      </c>
      <c r="H9" s="13"/>
      <c r="I9" s="75"/>
      <c r="J9" s="13"/>
      <c r="K9" s="76">
        <f t="shared" si="0"/>
      </c>
      <c r="L9" s="14"/>
      <c r="M9" s="14"/>
      <c r="N9" s="14"/>
      <c r="O9" s="13"/>
      <c r="P9" s="14"/>
      <c r="Q9" s="14"/>
      <c r="R9" s="14"/>
      <c r="S9" s="13"/>
      <c r="T9" s="14"/>
      <c r="U9" s="14"/>
      <c r="V9" s="14"/>
      <c r="W9" s="76"/>
      <c r="X9" s="13">
        <v>79</v>
      </c>
      <c r="Y9" s="13"/>
      <c r="Z9" s="76"/>
      <c r="AA9" s="13"/>
      <c r="AB9" s="76"/>
      <c r="AC9" s="72">
        <v>1370</v>
      </c>
      <c r="AD9" s="12"/>
      <c r="AE9" s="12"/>
      <c r="AF9" s="74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76">
        <f t="shared" si="1"/>
      </c>
      <c r="AS9" s="13">
        <v>190</v>
      </c>
      <c r="AT9" s="13"/>
      <c r="AU9" s="13"/>
      <c r="AV9" s="16">
        <f t="shared" si="2"/>
      </c>
      <c r="AW9" s="13">
        <v>215</v>
      </c>
      <c r="AX9" s="13"/>
      <c r="AY9" s="62"/>
      <c r="AZ9" s="13"/>
      <c r="BA9" s="79">
        <f>IF(AZ9&gt;0,AZ9/AX9*10,"")</f>
      </c>
    </row>
    <row r="10" spans="1:53" ht="18" customHeight="1">
      <c r="A10" s="71" t="s">
        <v>16</v>
      </c>
      <c r="B10" s="77"/>
      <c r="C10" s="16"/>
      <c r="D10" s="75"/>
      <c r="E10" s="16"/>
      <c r="F10" s="78"/>
      <c r="G10" s="69">
        <v>14811</v>
      </c>
      <c r="H10" s="13"/>
      <c r="I10" s="75"/>
      <c r="J10" s="13"/>
      <c r="K10" s="76">
        <f t="shared" si="0"/>
      </c>
      <c r="L10" s="14"/>
      <c r="M10" s="14"/>
      <c r="N10" s="14"/>
      <c r="O10" s="13"/>
      <c r="P10" s="14"/>
      <c r="Q10" s="14"/>
      <c r="R10" s="14"/>
      <c r="S10" s="13"/>
      <c r="T10" s="14"/>
      <c r="U10" s="14"/>
      <c r="V10" s="14"/>
      <c r="W10" s="76"/>
      <c r="X10" s="13"/>
      <c r="Y10" s="13"/>
      <c r="Z10" s="76"/>
      <c r="AA10" s="13"/>
      <c r="AB10" s="76"/>
      <c r="AC10" s="72"/>
      <c r="AD10" s="12"/>
      <c r="AE10" s="12"/>
      <c r="AF10" s="74"/>
      <c r="AG10" s="13"/>
      <c r="AH10" s="13"/>
      <c r="AI10" s="13"/>
      <c r="AJ10" s="13"/>
      <c r="AK10" s="13"/>
      <c r="AL10" s="13"/>
      <c r="AM10" s="13"/>
      <c r="AN10" s="13"/>
      <c r="AO10" s="13">
        <v>500</v>
      </c>
      <c r="AP10" s="13"/>
      <c r="AQ10" s="13"/>
      <c r="AR10" s="76">
        <f t="shared" si="1"/>
      </c>
      <c r="AS10" s="13">
        <v>10</v>
      </c>
      <c r="AT10" s="13"/>
      <c r="AU10" s="13"/>
      <c r="AV10" s="16">
        <f t="shared" si="2"/>
      </c>
      <c r="AW10" s="13"/>
      <c r="AX10" s="13"/>
      <c r="AY10" s="62"/>
      <c r="AZ10" s="13"/>
      <c r="BA10" s="15"/>
    </row>
    <row r="11" spans="1:53" ht="15.75" customHeight="1">
      <c r="A11" s="71" t="s">
        <v>3</v>
      </c>
      <c r="B11" s="77"/>
      <c r="C11" s="16"/>
      <c r="D11" s="75"/>
      <c r="E11" s="16"/>
      <c r="F11" s="78"/>
      <c r="G11" s="69">
        <v>18331</v>
      </c>
      <c r="H11" s="13"/>
      <c r="I11" s="75"/>
      <c r="J11" s="13"/>
      <c r="K11" s="76">
        <f t="shared" si="0"/>
      </c>
      <c r="L11" s="14"/>
      <c r="M11" s="14"/>
      <c r="N11" s="14"/>
      <c r="O11" s="13"/>
      <c r="P11" s="14"/>
      <c r="Q11" s="14"/>
      <c r="R11" s="14"/>
      <c r="S11" s="13"/>
      <c r="T11" s="13">
        <v>1210</v>
      </c>
      <c r="U11" s="13">
        <v>350</v>
      </c>
      <c r="V11" s="13">
        <v>302</v>
      </c>
      <c r="W11" s="76"/>
      <c r="X11" s="13"/>
      <c r="Y11" s="13"/>
      <c r="Z11" s="76"/>
      <c r="AA11" s="13"/>
      <c r="AB11" s="76"/>
      <c r="AC11" s="72"/>
      <c r="AD11" s="12"/>
      <c r="AE11" s="12"/>
      <c r="AF11" s="74"/>
      <c r="AG11" s="13"/>
      <c r="AH11" s="13"/>
      <c r="AI11" s="13"/>
      <c r="AJ11" s="13"/>
      <c r="AK11" s="13"/>
      <c r="AL11" s="13"/>
      <c r="AM11" s="13"/>
      <c r="AN11" s="13"/>
      <c r="AO11" s="13">
        <v>285</v>
      </c>
      <c r="AP11" s="13"/>
      <c r="AQ11" s="13"/>
      <c r="AR11" s="76">
        <f t="shared" si="1"/>
      </c>
      <c r="AS11" s="13">
        <v>26.3</v>
      </c>
      <c r="AT11" s="13"/>
      <c r="AU11" s="13"/>
      <c r="AV11" s="16">
        <f t="shared" si="2"/>
      </c>
      <c r="AW11" s="13">
        <v>18.7</v>
      </c>
      <c r="AX11" s="13"/>
      <c r="AY11" s="62"/>
      <c r="AZ11" s="13"/>
      <c r="BA11" s="15"/>
    </row>
    <row r="12" spans="1:53" ht="17.25" customHeight="1">
      <c r="A12" s="71" t="s">
        <v>4</v>
      </c>
      <c r="B12" s="77"/>
      <c r="C12" s="16"/>
      <c r="D12" s="75"/>
      <c r="E12" s="16"/>
      <c r="F12" s="78"/>
      <c r="G12" s="69">
        <v>28974</v>
      </c>
      <c r="H12" s="13"/>
      <c r="I12" s="75"/>
      <c r="J12" s="13"/>
      <c r="K12" s="76">
        <f t="shared" si="0"/>
      </c>
      <c r="L12" s="14"/>
      <c r="M12" s="14"/>
      <c r="N12" s="14"/>
      <c r="O12" s="13"/>
      <c r="P12" s="13"/>
      <c r="Q12" s="13"/>
      <c r="R12" s="13"/>
      <c r="S12" s="13"/>
      <c r="T12" s="13">
        <v>1242</v>
      </c>
      <c r="U12" s="13">
        <v>1964</v>
      </c>
      <c r="V12" s="13">
        <v>1808</v>
      </c>
      <c r="W12" s="76">
        <f>IF(V12&gt;0,V12/U12*10,"")</f>
        <v>9.20570264765784</v>
      </c>
      <c r="X12" s="13"/>
      <c r="Y12" s="13"/>
      <c r="Z12" s="76"/>
      <c r="AA12" s="13"/>
      <c r="AB12" s="76"/>
      <c r="AC12" s="72">
        <v>16</v>
      </c>
      <c r="AD12" s="12"/>
      <c r="AE12" s="12"/>
      <c r="AF12" s="74"/>
      <c r="AG12" s="13"/>
      <c r="AH12" s="13"/>
      <c r="AI12" s="13"/>
      <c r="AJ12" s="13"/>
      <c r="AK12" s="13"/>
      <c r="AL12" s="13"/>
      <c r="AM12" s="13"/>
      <c r="AN12" s="13"/>
      <c r="AO12" s="13">
        <v>3158</v>
      </c>
      <c r="AP12" s="13"/>
      <c r="AQ12" s="13"/>
      <c r="AR12" s="76">
        <f t="shared" si="1"/>
      </c>
      <c r="AS12" s="13">
        <v>138.5</v>
      </c>
      <c r="AT12" s="13"/>
      <c r="AU12" s="13"/>
      <c r="AV12" s="16">
        <f t="shared" si="2"/>
      </c>
      <c r="AW12" s="13">
        <v>177</v>
      </c>
      <c r="AX12" s="13">
        <v>1.8</v>
      </c>
      <c r="AY12" s="62">
        <f>AX12/AW12*100</f>
        <v>1.016949152542373</v>
      </c>
      <c r="AZ12" s="13">
        <v>53</v>
      </c>
      <c r="BA12" s="79">
        <f>IF(AZ12&gt;0,AZ12/AX12*10,"")</f>
        <v>294.44444444444446</v>
      </c>
    </row>
    <row r="13" spans="1:53" ht="18" customHeight="1">
      <c r="A13" s="71" t="s">
        <v>5</v>
      </c>
      <c r="B13" s="77"/>
      <c r="C13" s="16"/>
      <c r="D13" s="75"/>
      <c r="E13" s="16"/>
      <c r="F13" s="78"/>
      <c r="G13" s="69">
        <v>12667</v>
      </c>
      <c r="H13" s="13"/>
      <c r="I13" s="75"/>
      <c r="J13" s="13"/>
      <c r="K13" s="76">
        <f t="shared" si="0"/>
      </c>
      <c r="L13" s="14"/>
      <c r="M13" s="14"/>
      <c r="N13" s="14"/>
      <c r="O13" s="13"/>
      <c r="P13" s="13"/>
      <c r="Q13" s="13"/>
      <c r="R13" s="13"/>
      <c r="S13" s="13"/>
      <c r="T13" s="13"/>
      <c r="U13" s="13"/>
      <c r="V13" s="13"/>
      <c r="W13" s="76"/>
      <c r="X13" s="13"/>
      <c r="Y13" s="13"/>
      <c r="Z13" s="76"/>
      <c r="AA13" s="13"/>
      <c r="AB13" s="76"/>
      <c r="AC13" s="72"/>
      <c r="AD13" s="12"/>
      <c r="AE13" s="12"/>
      <c r="AF13" s="74"/>
      <c r="AG13" s="13"/>
      <c r="AH13" s="13"/>
      <c r="AI13" s="13"/>
      <c r="AJ13" s="13"/>
      <c r="AK13" s="13">
        <v>705</v>
      </c>
      <c r="AL13" s="13"/>
      <c r="AM13" s="13"/>
      <c r="AN13" s="13"/>
      <c r="AO13" s="13">
        <v>63</v>
      </c>
      <c r="AP13" s="13"/>
      <c r="AQ13" s="13"/>
      <c r="AR13" s="76">
        <f t="shared" si="1"/>
      </c>
      <c r="AS13" s="13">
        <v>15</v>
      </c>
      <c r="AT13" s="13"/>
      <c r="AU13" s="13"/>
      <c r="AV13" s="16">
        <f t="shared" si="2"/>
      </c>
      <c r="AW13" s="13">
        <v>7</v>
      </c>
      <c r="AX13" s="13"/>
      <c r="AY13" s="13"/>
      <c r="AZ13" s="13"/>
      <c r="BA13" s="79">
        <f>IF(AZ13&gt;0,AZ13/AX13*10,"")</f>
      </c>
    </row>
    <row r="14" spans="1:53" ht="16.5" customHeight="1">
      <c r="A14" s="71" t="s">
        <v>6</v>
      </c>
      <c r="B14" s="77"/>
      <c r="C14" s="16"/>
      <c r="D14" s="75"/>
      <c r="E14" s="16"/>
      <c r="F14" s="78"/>
      <c r="G14" s="69">
        <v>14310</v>
      </c>
      <c r="H14" s="13"/>
      <c r="I14" s="75"/>
      <c r="J14" s="13"/>
      <c r="K14" s="76">
        <f t="shared" si="0"/>
      </c>
      <c r="L14" s="14"/>
      <c r="M14" s="14"/>
      <c r="N14" s="14"/>
      <c r="O14" s="13"/>
      <c r="P14" s="13"/>
      <c r="Q14" s="13"/>
      <c r="R14" s="13"/>
      <c r="S14" s="13"/>
      <c r="T14" s="13">
        <v>505</v>
      </c>
      <c r="U14" s="13">
        <v>834</v>
      </c>
      <c r="V14" s="13">
        <v>1068</v>
      </c>
      <c r="W14" s="76">
        <f>IF(V14&gt;0,V14/U14*10,"")</f>
        <v>12.805755395683454</v>
      </c>
      <c r="X14" s="13"/>
      <c r="Y14" s="13"/>
      <c r="Z14" s="76"/>
      <c r="AA14" s="13"/>
      <c r="AB14" s="76">
        <f>IF(AA14&gt;0,AA14/Y14*10,"")</f>
      </c>
      <c r="AC14" s="72">
        <v>319</v>
      </c>
      <c r="AD14" s="12"/>
      <c r="AE14" s="12"/>
      <c r="AF14" s="74"/>
      <c r="AG14" s="13"/>
      <c r="AH14" s="13"/>
      <c r="AI14" s="13"/>
      <c r="AJ14" s="13"/>
      <c r="AK14" s="13"/>
      <c r="AL14" s="13"/>
      <c r="AM14" s="13"/>
      <c r="AN14" s="13"/>
      <c r="AO14" s="13">
        <v>176</v>
      </c>
      <c r="AP14" s="13"/>
      <c r="AQ14" s="13"/>
      <c r="AR14" s="76">
        <f t="shared" si="1"/>
      </c>
      <c r="AS14" s="13"/>
      <c r="AT14" s="13"/>
      <c r="AU14" s="13"/>
      <c r="AV14" s="16">
        <f t="shared" si="2"/>
      </c>
      <c r="AW14" s="13"/>
      <c r="AX14" s="13"/>
      <c r="AY14" s="13"/>
      <c r="AZ14" s="13"/>
      <c r="BA14" s="15"/>
    </row>
    <row r="15" spans="1:53" ht="18" customHeight="1">
      <c r="A15" s="71" t="s">
        <v>7</v>
      </c>
      <c r="B15" s="77"/>
      <c r="C15" s="16"/>
      <c r="D15" s="75"/>
      <c r="E15" s="16"/>
      <c r="F15" s="78"/>
      <c r="G15" s="69">
        <v>15710</v>
      </c>
      <c r="H15" s="13"/>
      <c r="I15" s="75"/>
      <c r="J15" s="13"/>
      <c r="K15" s="76">
        <f t="shared" si="0"/>
      </c>
      <c r="L15" s="14"/>
      <c r="M15" s="14"/>
      <c r="N15" s="14"/>
      <c r="O15" s="13"/>
      <c r="P15" s="13"/>
      <c r="Q15" s="13"/>
      <c r="R15" s="13"/>
      <c r="S15" s="13"/>
      <c r="T15" s="13"/>
      <c r="U15" s="13"/>
      <c r="V15" s="13"/>
      <c r="W15" s="76"/>
      <c r="X15" s="13"/>
      <c r="Y15" s="13"/>
      <c r="Z15" s="76"/>
      <c r="AA15" s="13"/>
      <c r="AB15" s="76"/>
      <c r="AC15" s="72"/>
      <c r="AD15" s="12"/>
      <c r="AE15" s="12"/>
      <c r="AF15" s="74"/>
      <c r="AG15" s="13"/>
      <c r="AH15" s="13"/>
      <c r="AI15" s="13"/>
      <c r="AJ15" s="13"/>
      <c r="AK15" s="13">
        <v>466</v>
      </c>
      <c r="AL15" s="13"/>
      <c r="AM15" s="13"/>
      <c r="AN15" s="13"/>
      <c r="AO15" s="13">
        <v>955</v>
      </c>
      <c r="AP15" s="13"/>
      <c r="AQ15" s="13"/>
      <c r="AR15" s="76">
        <f t="shared" si="1"/>
      </c>
      <c r="AS15" s="13"/>
      <c r="AT15" s="13"/>
      <c r="AU15" s="13"/>
      <c r="AV15" s="16">
        <f t="shared" si="2"/>
      </c>
      <c r="AW15" s="13"/>
      <c r="AX15" s="13"/>
      <c r="AY15" s="13"/>
      <c r="AZ15" s="13"/>
      <c r="BA15" s="15"/>
    </row>
    <row r="16" spans="1:53" ht="15.75" customHeight="1">
      <c r="A16" s="71" t="s">
        <v>8</v>
      </c>
      <c r="B16" s="77"/>
      <c r="C16" s="16"/>
      <c r="D16" s="75"/>
      <c r="E16" s="16"/>
      <c r="F16" s="78"/>
      <c r="G16" s="69">
        <v>11501</v>
      </c>
      <c r="H16" s="13"/>
      <c r="I16" s="75"/>
      <c r="J16" s="13"/>
      <c r="K16" s="76">
        <f t="shared" si="0"/>
      </c>
      <c r="L16" s="14"/>
      <c r="M16" s="14"/>
      <c r="N16" s="14"/>
      <c r="O16" s="13"/>
      <c r="P16" s="13"/>
      <c r="Q16" s="13"/>
      <c r="R16" s="13"/>
      <c r="S16" s="13"/>
      <c r="T16" s="13"/>
      <c r="U16" s="13"/>
      <c r="V16" s="13"/>
      <c r="W16" s="76"/>
      <c r="X16" s="13"/>
      <c r="Y16" s="13"/>
      <c r="Z16" s="76"/>
      <c r="AA16" s="13"/>
      <c r="AB16" s="76"/>
      <c r="AC16" s="72"/>
      <c r="AD16" s="12"/>
      <c r="AE16" s="12"/>
      <c r="AF16" s="74"/>
      <c r="AG16" s="13"/>
      <c r="AH16" s="13"/>
      <c r="AI16" s="13"/>
      <c r="AJ16" s="13"/>
      <c r="AK16" s="13">
        <v>40</v>
      </c>
      <c r="AL16" s="13"/>
      <c r="AM16" s="13"/>
      <c r="AN16" s="13"/>
      <c r="AO16" s="13">
        <v>180</v>
      </c>
      <c r="AP16" s="13"/>
      <c r="AQ16" s="13"/>
      <c r="AR16" s="76">
        <f t="shared" si="1"/>
      </c>
      <c r="AS16" s="13">
        <v>5</v>
      </c>
      <c r="AT16" s="13"/>
      <c r="AU16" s="13"/>
      <c r="AV16" s="16">
        <f t="shared" si="2"/>
      </c>
      <c r="AW16" s="13">
        <v>3</v>
      </c>
      <c r="AX16" s="13"/>
      <c r="AY16" s="13"/>
      <c r="AZ16" s="13"/>
      <c r="BA16" s="15"/>
    </row>
    <row r="17" spans="1:53" ht="16.5" customHeight="1">
      <c r="A17" s="71" t="s">
        <v>20</v>
      </c>
      <c r="B17" s="77"/>
      <c r="C17" s="16"/>
      <c r="D17" s="75"/>
      <c r="E17" s="16"/>
      <c r="F17" s="78"/>
      <c r="G17" s="69">
        <v>20110</v>
      </c>
      <c r="H17" s="13"/>
      <c r="I17" s="75"/>
      <c r="J17" s="13"/>
      <c r="K17" s="76">
        <f t="shared" si="0"/>
      </c>
      <c r="L17" s="14"/>
      <c r="M17" s="14"/>
      <c r="N17" s="14"/>
      <c r="O17" s="13"/>
      <c r="P17" s="13"/>
      <c r="Q17" s="13"/>
      <c r="R17" s="13"/>
      <c r="S17" s="13"/>
      <c r="T17" s="13"/>
      <c r="U17" s="13"/>
      <c r="V17" s="13"/>
      <c r="W17" s="76"/>
      <c r="X17" s="13"/>
      <c r="Y17" s="13"/>
      <c r="Z17" s="76"/>
      <c r="AA17" s="13"/>
      <c r="AB17" s="76"/>
      <c r="AC17" s="80"/>
      <c r="AD17" s="80"/>
      <c r="AE17" s="80"/>
      <c r="AF17" s="80"/>
      <c r="AG17" s="13"/>
      <c r="AH17" s="13"/>
      <c r="AI17" s="13"/>
      <c r="AJ17" s="13"/>
      <c r="AK17" s="13"/>
      <c r="AL17" s="13"/>
      <c r="AM17" s="13"/>
      <c r="AN17" s="13"/>
      <c r="AO17" s="13">
        <v>854</v>
      </c>
      <c r="AP17" s="13"/>
      <c r="AQ17" s="13"/>
      <c r="AR17" s="76">
        <f t="shared" si="1"/>
      </c>
      <c r="AS17" s="13"/>
      <c r="AT17" s="13"/>
      <c r="AU17" s="13"/>
      <c r="AV17" s="16">
        <f t="shared" si="2"/>
      </c>
      <c r="AW17" s="13"/>
      <c r="AX17" s="13"/>
      <c r="AY17" s="13"/>
      <c r="AZ17" s="13"/>
      <c r="BA17" s="15"/>
    </row>
    <row r="18" spans="1:53" ht="18" customHeight="1">
      <c r="A18" s="71" t="s">
        <v>9</v>
      </c>
      <c r="B18" s="77"/>
      <c r="C18" s="16"/>
      <c r="D18" s="75"/>
      <c r="E18" s="16"/>
      <c r="F18" s="78"/>
      <c r="G18" s="69">
        <v>5462</v>
      </c>
      <c r="H18" s="13"/>
      <c r="I18" s="75"/>
      <c r="J18" s="13"/>
      <c r="K18" s="76">
        <f t="shared" si="0"/>
      </c>
      <c r="L18" s="14"/>
      <c r="M18" s="14"/>
      <c r="N18" s="14"/>
      <c r="O18" s="13"/>
      <c r="P18" s="13"/>
      <c r="Q18" s="13"/>
      <c r="R18" s="13"/>
      <c r="S18" s="13"/>
      <c r="T18" s="13"/>
      <c r="U18" s="13"/>
      <c r="V18" s="13"/>
      <c r="W18" s="76"/>
      <c r="X18" s="13"/>
      <c r="Y18" s="13"/>
      <c r="Z18" s="76"/>
      <c r="AA18" s="13"/>
      <c r="AB18" s="76"/>
      <c r="AC18" s="72"/>
      <c r="AD18" s="12"/>
      <c r="AE18" s="12"/>
      <c r="AF18" s="74"/>
      <c r="AG18" s="13"/>
      <c r="AH18" s="13"/>
      <c r="AI18" s="13"/>
      <c r="AJ18" s="13"/>
      <c r="AK18" s="13">
        <v>100</v>
      </c>
      <c r="AL18" s="13">
        <v>150</v>
      </c>
      <c r="AM18" s="13">
        <v>73.9</v>
      </c>
      <c r="AN18" s="13">
        <f>IF(AM18&gt;0,AM18/AL18*10,"")</f>
        <v>4.926666666666667</v>
      </c>
      <c r="AO18" s="13">
        <v>711</v>
      </c>
      <c r="AP18" s="13"/>
      <c r="AQ18" s="13"/>
      <c r="AR18" s="76">
        <f t="shared" si="1"/>
      </c>
      <c r="AS18" s="13">
        <v>3</v>
      </c>
      <c r="AT18" s="13"/>
      <c r="AU18" s="13"/>
      <c r="AV18" s="16">
        <f t="shared" si="2"/>
      </c>
      <c r="AW18" s="13">
        <v>0.5</v>
      </c>
      <c r="AX18" s="13"/>
      <c r="AY18" s="13"/>
      <c r="AZ18" s="13"/>
      <c r="BA18" s="15"/>
    </row>
    <row r="19" spans="1:53" ht="17.25" customHeight="1">
      <c r="A19" s="71" t="s">
        <v>10</v>
      </c>
      <c r="B19" s="77"/>
      <c r="C19" s="16"/>
      <c r="D19" s="75"/>
      <c r="E19" s="16"/>
      <c r="F19" s="78"/>
      <c r="G19" s="69">
        <v>9971</v>
      </c>
      <c r="H19" s="13"/>
      <c r="I19" s="75"/>
      <c r="J19" s="13"/>
      <c r="K19" s="76">
        <f t="shared" si="0"/>
      </c>
      <c r="L19" s="14"/>
      <c r="M19" s="14"/>
      <c r="N19" s="14"/>
      <c r="O19" s="13"/>
      <c r="P19" s="13"/>
      <c r="Q19" s="13"/>
      <c r="R19" s="13"/>
      <c r="S19" s="13"/>
      <c r="T19" s="13"/>
      <c r="U19" s="13"/>
      <c r="V19" s="13"/>
      <c r="W19" s="76"/>
      <c r="X19" s="13"/>
      <c r="Y19" s="13"/>
      <c r="Z19" s="76"/>
      <c r="AA19" s="13"/>
      <c r="AB19" s="76"/>
      <c r="AC19" s="72">
        <v>1607</v>
      </c>
      <c r="AD19" s="12"/>
      <c r="AE19" s="12"/>
      <c r="AF19" s="74"/>
      <c r="AG19" s="13"/>
      <c r="AH19" s="13"/>
      <c r="AI19" s="13"/>
      <c r="AJ19" s="13"/>
      <c r="AK19" s="13">
        <v>255</v>
      </c>
      <c r="AL19" s="13"/>
      <c r="AM19" s="13"/>
      <c r="AN19" s="13"/>
      <c r="AO19" s="13">
        <v>700</v>
      </c>
      <c r="AP19" s="13"/>
      <c r="AQ19" s="13"/>
      <c r="AR19" s="76">
        <f t="shared" si="1"/>
      </c>
      <c r="AS19" s="13">
        <v>16</v>
      </c>
      <c r="AT19" s="13"/>
      <c r="AU19" s="13"/>
      <c r="AV19" s="16">
        <f t="shared" si="2"/>
      </c>
      <c r="AW19" s="13">
        <v>4</v>
      </c>
      <c r="AX19" s="13"/>
      <c r="AY19" s="13"/>
      <c r="AZ19" s="13"/>
      <c r="BA19" s="15"/>
    </row>
    <row r="20" spans="1:53" ht="17.25" customHeight="1">
      <c r="A20" s="71" t="s">
        <v>21</v>
      </c>
      <c r="B20" s="77"/>
      <c r="C20" s="16"/>
      <c r="D20" s="75"/>
      <c r="E20" s="16"/>
      <c r="F20" s="78"/>
      <c r="G20" s="69">
        <v>15160</v>
      </c>
      <c r="H20" s="13"/>
      <c r="I20" s="75"/>
      <c r="J20" s="13"/>
      <c r="K20" s="76">
        <f t="shared" si="0"/>
      </c>
      <c r="L20" s="14"/>
      <c r="M20" s="14"/>
      <c r="N20" s="14"/>
      <c r="O20" s="13"/>
      <c r="P20" s="13">
        <v>90</v>
      </c>
      <c r="Q20" s="13">
        <v>90</v>
      </c>
      <c r="R20" s="13">
        <v>100</v>
      </c>
      <c r="S20" s="76">
        <f>IF(R20&gt;0,R20/Q20*10,"")</f>
        <v>11.11111111111111</v>
      </c>
      <c r="T20" s="13">
        <v>898</v>
      </c>
      <c r="U20" s="13"/>
      <c r="V20" s="13"/>
      <c r="W20" s="76"/>
      <c r="X20" s="13"/>
      <c r="Y20" s="13"/>
      <c r="Z20" s="76"/>
      <c r="AA20" s="13"/>
      <c r="AB20" s="76"/>
      <c r="AC20" s="72">
        <v>120</v>
      </c>
      <c r="AD20" s="12"/>
      <c r="AE20" s="12"/>
      <c r="AF20" s="74"/>
      <c r="AG20" s="13"/>
      <c r="AH20" s="13"/>
      <c r="AI20" s="13"/>
      <c r="AJ20" s="13"/>
      <c r="AK20" s="13"/>
      <c r="AL20" s="13"/>
      <c r="AM20" s="13"/>
      <c r="AN20" s="13"/>
      <c r="AO20" s="13">
        <v>414</v>
      </c>
      <c r="AP20" s="13"/>
      <c r="AQ20" s="13"/>
      <c r="AR20" s="76">
        <f t="shared" si="1"/>
      </c>
      <c r="AS20" s="13">
        <v>250</v>
      </c>
      <c r="AT20" s="13"/>
      <c r="AU20" s="13"/>
      <c r="AV20" s="16">
        <f t="shared" si="2"/>
      </c>
      <c r="AW20" s="13">
        <v>33</v>
      </c>
      <c r="AX20" s="13"/>
      <c r="AY20" s="13"/>
      <c r="AZ20" s="13"/>
      <c r="BA20" s="15"/>
    </row>
    <row r="21" spans="1:53" ht="17.25" customHeight="1">
      <c r="A21" s="71" t="s">
        <v>22</v>
      </c>
      <c r="B21" s="77"/>
      <c r="C21" s="16"/>
      <c r="D21" s="75"/>
      <c r="E21" s="16"/>
      <c r="F21" s="78"/>
      <c r="G21" s="69">
        <v>3644</v>
      </c>
      <c r="H21" s="13"/>
      <c r="I21" s="75"/>
      <c r="J21" s="13"/>
      <c r="K21" s="76">
        <f t="shared" si="0"/>
      </c>
      <c r="L21" s="14"/>
      <c r="M21" s="14"/>
      <c r="N21" s="14"/>
      <c r="O21" s="13"/>
      <c r="P21" s="13"/>
      <c r="Q21" s="13"/>
      <c r="R21" s="13"/>
      <c r="S21" s="13"/>
      <c r="T21" s="13">
        <v>5567</v>
      </c>
      <c r="U21" s="13">
        <v>1513</v>
      </c>
      <c r="V21" s="13">
        <v>1508</v>
      </c>
      <c r="W21" s="76">
        <f>IF(V21&gt;0,V21/U21*10,"")</f>
        <v>9.966953073364177</v>
      </c>
      <c r="X21" s="14">
        <v>1147</v>
      </c>
      <c r="Y21" s="14">
        <v>1067</v>
      </c>
      <c r="Z21" s="288">
        <f>Y21/X21*100</f>
        <v>93.02528334786399</v>
      </c>
      <c r="AA21" s="14">
        <v>656</v>
      </c>
      <c r="AB21" s="76">
        <f>IF(AA21&gt;0,AA21/X21*10,"")</f>
        <v>5.719267654751525</v>
      </c>
      <c r="AC21" s="72"/>
      <c r="AD21" s="12"/>
      <c r="AE21" s="12"/>
      <c r="AF21" s="74"/>
      <c r="AG21" s="13"/>
      <c r="AH21" s="13"/>
      <c r="AI21" s="13"/>
      <c r="AJ21" s="13"/>
      <c r="AK21" s="13"/>
      <c r="AL21" s="13"/>
      <c r="AM21" s="13"/>
      <c r="AN21" s="13"/>
      <c r="AO21" s="13">
        <v>597</v>
      </c>
      <c r="AP21" s="13"/>
      <c r="AQ21" s="13"/>
      <c r="AR21" s="76">
        <f t="shared" si="1"/>
      </c>
      <c r="AS21" s="13">
        <v>65</v>
      </c>
      <c r="AT21" s="13"/>
      <c r="AU21" s="13"/>
      <c r="AV21" s="16">
        <f t="shared" si="2"/>
      </c>
      <c r="AW21" s="13">
        <v>55</v>
      </c>
      <c r="AX21" s="13"/>
      <c r="AY21" s="13"/>
      <c r="AZ21" s="13"/>
      <c r="BA21" s="79">
        <f>IF(AZ21&gt;0,AZ21/AX21*10,"")</f>
      </c>
    </row>
    <row r="22" spans="1:53" ht="18" customHeight="1">
      <c r="A22" s="71" t="s">
        <v>11</v>
      </c>
      <c r="B22" s="77"/>
      <c r="C22" s="16"/>
      <c r="D22" s="75"/>
      <c r="E22" s="16"/>
      <c r="F22" s="78"/>
      <c r="G22" s="69">
        <v>2750</v>
      </c>
      <c r="H22" s="13"/>
      <c r="I22" s="75"/>
      <c r="J22" s="13"/>
      <c r="K22" s="76">
        <f t="shared" si="0"/>
      </c>
      <c r="L22" s="14"/>
      <c r="M22" s="13"/>
      <c r="N22" s="14"/>
      <c r="O22" s="13"/>
      <c r="P22" s="13"/>
      <c r="Q22" s="13"/>
      <c r="R22" s="13"/>
      <c r="S22" s="13"/>
      <c r="T22" s="13"/>
      <c r="U22" s="13"/>
      <c r="V22" s="13"/>
      <c r="W22" s="76"/>
      <c r="X22" s="14"/>
      <c r="Y22" s="14"/>
      <c r="Z22" s="288"/>
      <c r="AA22" s="14"/>
      <c r="AB22" s="76"/>
      <c r="AC22" s="72"/>
      <c r="AD22" s="12"/>
      <c r="AE22" s="12"/>
      <c r="AF22" s="74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76"/>
      <c r="AS22" s="13"/>
      <c r="AT22" s="13"/>
      <c r="AU22" s="13"/>
      <c r="AV22" s="16">
        <f t="shared" si="2"/>
      </c>
      <c r="AW22" s="13"/>
      <c r="AX22" s="13"/>
      <c r="AY22" s="13"/>
      <c r="AZ22" s="13"/>
      <c r="BA22" s="15"/>
    </row>
    <row r="23" spans="1:53" ht="18" customHeight="1">
      <c r="A23" s="71" t="s">
        <v>12</v>
      </c>
      <c r="B23" s="77"/>
      <c r="C23" s="16"/>
      <c r="D23" s="75"/>
      <c r="E23" s="16"/>
      <c r="F23" s="78"/>
      <c r="G23" s="69">
        <v>7597</v>
      </c>
      <c r="H23" s="13"/>
      <c r="I23" s="75"/>
      <c r="J23" s="13"/>
      <c r="K23" s="76">
        <f t="shared" si="0"/>
      </c>
      <c r="L23" s="13">
        <v>1429</v>
      </c>
      <c r="M23" s="13">
        <v>468</v>
      </c>
      <c r="N23" s="13">
        <v>12796</v>
      </c>
      <c r="O23" s="76">
        <f>IF(N23&gt;0,N23/M23*10,"")</f>
        <v>273.4188034188034</v>
      </c>
      <c r="P23" s="13"/>
      <c r="Q23" s="13"/>
      <c r="R23" s="13"/>
      <c r="S23" s="13"/>
      <c r="T23" s="13"/>
      <c r="U23" s="13"/>
      <c r="V23" s="13"/>
      <c r="W23" s="76"/>
      <c r="X23" s="14"/>
      <c r="Y23" s="14"/>
      <c r="Z23" s="288"/>
      <c r="AA23" s="14"/>
      <c r="AB23" s="76"/>
      <c r="AC23" s="72"/>
      <c r="AD23" s="12"/>
      <c r="AE23" s="12"/>
      <c r="AF23" s="74"/>
      <c r="AG23" s="13"/>
      <c r="AH23" s="13"/>
      <c r="AI23" s="13"/>
      <c r="AJ23" s="13"/>
      <c r="AK23" s="13"/>
      <c r="AL23" s="13"/>
      <c r="AM23" s="13"/>
      <c r="AN23" s="13"/>
      <c r="AO23" s="13">
        <v>1394</v>
      </c>
      <c r="AP23" s="13"/>
      <c r="AQ23" s="13"/>
      <c r="AR23" s="76">
        <f>IF(AQ23&gt;0,AQ23/AP23*10,"")</f>
      </c>
      <c r="AS23" s="13">
        <v>8</v>
      </c>
      <c r="AT23" s="13"/>
      <c r="AU23" s="13"/>
      <c r="AV23" s="16">
        <f t="shared" si="2"/>
      </c>
      <c r="AW23" s="13">
        <v>42</v>
      </c>
      <c r="AX23" s="13"/>
      <c r="AY23" s="13"/>
      <c r="AZ23" s="13"/>
      <c r="BA23" s="79">
        <f>IF(AZ23&gt;0,AZ23/AX23*10,"")</f>
      </c>
    </row>
    <row r="24" spans="1:53" ht="15.75">
      <c r="A24" s="71" t="s">
        <v>23</v>
      </c>
      <c r="B24" s="77"/>
      <c r="C24" s="16"/>
      <c r="D24" s="75"/>
      <c r="E24" s="16"/>
      <c r="F24" s="78"/>
      <c r="G24" s="69">
        <v>8263</v>
      </c>
      <c r="H24" s="13"/>
      <c r="I24" s="75"/>
      <c r="J24" s="13"/>
      <c r="K24" s="76">
        <f t="shared" si="0"/>
      </c>
      <c r="L24" s="13">
        <v>11451</v>
      </c>
      <c r="M24" s="13">
        <v>5281</v>
      </c>
      <c r="N24" s="13">
        <v>150283</v>
      </c>
      <c r="O24" s="76">
        <f>IF(N24&gt;0,N24/M24*10,"")</f>
        <v>284.572997538345</v>
      </c>
      <c r="P24" s="13">
        <v>150</v>
      </c>
      <c r="Q24" s="13">
        <v>140</v>
      </c>
      <c r="R24" s="13">
        <v>210</v>
      </c>
      <c r="S24" s="13">
        <f>IF(R24&gt;0,R24/Q24*10,"")</f>
        <v>15</v>
      </c>
      <c r="T24" s="13">
        <v>160</v>
      </c>
      <c r="U24" s="13"/>
      <c r="V24" s="13"/>
      <c r="W24" s="76"/>
      <c r="X24" s="14"/>
      <c r="Y24" s="14"/>
      <c r="Z24" s="288"/>
      <c r="AA24" s="14"/>
      <c r="AB24" s="76"/>
      <c r="AC24" s="72">
        <v>150</v>
      </c>
      <c r="AD24" s="12"/>
      <c r="AE24" s="12"/>
      <c r="AF24" s="74"/>
      <c r="AG24" s="13"/>
      <c r="AH24" s="13"/>
      <c r="AI24" s="13"/>
      <c r="AJ24" s="13"/>
      <c r="AK24" s="13">
        <v>55</v>
      </c>
      <c r="AL24" s="13"/>
      <c r="AM24" s="13"/>
      <c r="AN24" s="13"/>
      <c r="AO24" s="13"/>
      <c r="AP24" s="13"/>
      <c r="AQ24" s="13"/>
      <c r="AR24" s="76"/>
      <c r="AS24" s="13">
        <v>915</v>
      </c>
      <c r="AT24" s="13"/>
      <c r="AU24" s="13"/>
      <c r="AV24" s="16">
        <f t="shared" si="2"/>
      </c>
      <c r="AW24" s="13">
        <v>140</v>
      </c>
      <c r="AX24" s="13"/>
      <c r="AY24" s="13"/>
      <c r="AZ24" s="13"/>
      <c r="BA24" s="79">
        <f>IF(AZ24&gt;0,AZ24/AX24*10,"")</f>
      </c>
    </row>
    <row r="25" spans="1:53" ht="18" customHeight="1">
      <c r="A25" s="71" t="s">
        <v>13</v>
      </c>
      <c r="B25" s="77"/>
      <c r="C25" s="16"/>
      <c r="D25" s="75"/>
      <c r="E25" s="16"/>
      <c r="F25" s="78"/>
      <c r="G25" s="69">
        <v>25153</v>
      </c>
      <c r="H25" s="13"/>
      <c r="I25" s="75"/>
      <c r="J25" s="13"/>
      <c r="K25" s="76">
        <f t="shared" si="0"/>
      </c>
      <c r="L25" s="13">
        <v>1847</v>
      </c>
      <c r="M25" s="13">
        <v>805</v>
      </c>
      <c r="N25" s="13">
        <v>26250</v>
      </c>
      <c r="O25" s="76">
        <f>IF(N25&gt;0,N25/M25*10,"")</f>
        <v>326.0869565217391</v>
      </c>
      <c r="P25" s="13">
        <v>2458</v>
      </c>
      <c r="Q25" s="13">
        <v>1286</v>
      </c>
      <c r="R25" s="13">
        <v>2415</v>
      </c>
      <c r="S25" s="13">
        <f>IF(R25&gt;0,R25/Q25*10,"")</f>
        <v>18.779160186625194</v>
      </c>
      <c r="T25" s="13">
        <v>3147</v>
      </c>
      <c r="U25" s="13">
        <v>338</v>
      </c>
      <c r="V25" s="13">
        <v>339</v>
      </c>
      <c r="W25" s="76">
        <f>IF(V25&gt;0,V25/U25*10,"")</f>
        <v>10.029585798816568</v>
      </c>
      <c r="X25" s="14"/>
      <c r="Y25" s="14"/>
      <c r="Z25" s="288"/>
      <c r="AA25" s="14"/>
      <c r="AB25" s="78"/>
      <c r="AC25" s="72"/>
      <c r="AD25" s="12"/>
      <c r="AE25" s="12"/>
      <c r="AF25" s="74"/>
      <c r="AG25" s="13"/>
      <c r="AH25" s="13"/>
      <c r="AI25" s="13"/>
      <c r="AJ25" s="13"/>
      <c r="AK25" s="13">
        <v>340</v>
      </c>
      <c r="AL25" s="13"/>
      <c r="AM25" s="13"/>
      <c r="AN25" s="13"/>
      <c r="AO25" s="13">
        <v>2314</v>
      </c>
      <c r="AP25" s="13"/>
      <c r="AQ25" s="13"/>
      <c r="AR25" s="76">
        <f>IF(AQ25&gt;0,AQ25/AP25*10,"")</f>
      </c>
      <c r="AS25" s="13">
        <v>52</v>
      </c>
      <c r="AT25" s="13"/>
      <c r="AU25" s="13"/>
      <c r="AV25" s="76">
        <f t="shared" si="2"/>
      </c>
      <c r="AW25" s="13">
        <v>5</v>
      </c>
      <c r="AX25" s="13"/>
      <c r="AY25" s="13"/>
      <c r="AZ25" s="13"/>
      <c r="BA25" s="15"/>
    </row>
    <row r="26" spans="1:53" ht="18" customHeight="1">
      <c r="A26" s="81" t="s">
        <v>24</v>
      </c>
      <c r="B26" s="82"/>
      <c r="C26" s="82"/>
      <c r="D26" s="83"/>
      <c r="E26" s="82"/>
      <c r="F26" s="84"/>
      <c r="G26" s="85">
        <f>SUM(G5:G25)</f>
        <v>232257</v>
      </c>
      <c r="H26" s="85">
        <f>SUM(H6:H25)</f>
        <v>0</v>
      </c>
      <c r="I26" s="86">
        <f>H26/G26*100</f>
        <v>0</v>
      </c>
      <c r="J26" s="85">
        <f>SUM(J6:J25)</f>
        <v>0</v>
      </c>
      <c r="K26" s="87">
        <f t="shared" si="0"/>
      </c>
      <c r="L26" s="85">
        <f>SUM(L5:L25)</f>
        <v>14727</v>
      </c>
      <c r="M26" s="85">
        <f>SUM(M6:M25)</f>
        <v>6554</v>
      </c>
      <c r="N26" s="85">
        <f>SUM(N6:N25)</f>
        <v>189329</v>
      </c>
      <c r="O26" s="87">
        <f>IF(N26&gt;0,N26/M26*10,"")</f>
        <v>288.87549588037837</v>
      </c>
      <c r="P26" s="85">
        <f>SUM(P5:P25)</f>
        <v>2698</v>
      </c>
      <c r="Q26" s="85">
        <f>SUM(Q6:Q25)</f>
        <v>1516</v>
      </c>
      <c r="R26" s="85">
        <f>SUM(R6:R25)</f>
        <v>2725</v>
      </c>
      <c r="S26" s="88">
        <f>IF(R26&gt;0,R26/Q26*10,"")</f>
        <v>17.974934036939313</v>
      </c>
      <c r="T26" s="85">
        <f>SUM(T5:T25)</f>
        <v>12729</v>
      </c>
      <c r="U26" s="85">
        <f>SUM(U6:U25)</f>
        <v>4999</v>
      </c>
      <c r="V26" s="85">
        <f>SUM(V6:V25)</f>
        <v>5025</v>
      </c>
      <c r="W26" s="88">
        <f>IF(V26&gt;0,V26/U26*10,"")</f>
        <v>10.052010402080416</v>
      </c>
      <c r="X26" s="85">
        <f>SUM(X5:X25)</f>
        <v>1926</v>
      </c>
      <c r="Y26" s="85">
        <f>SUM(Y6:Y25)</f>
        <v>1767</v>
      </c>
      <c r="Z26" s="76">
        <f>Y26/X26*100</f>
        <v>91.74454828660437</v>
      </c>
      <c r="AA26" s="85">
        <f>SUM(AA6:AA25)</f>
        <v>1006</v>
      </c>
      <c r="AB26" s="88">
        <f>AA26/Y26*10</f>
        <v>5.6932654216185625</v>
      </c>
      <c r="AC26" s="82">
        <f>SUM(AC6:AC25)</f>
        <v>3712</v>
      </c>
      <c r="AD26" s="82">
        <f>SUM(AD6:AD25)</f>
        <v>0</v>
      </c>
      <c r="AE26" s="82">
        <f>SUM(AE6:AE25)</f>
        <v>0</v>
      </c>
      <c r="AF26" s="84" t="e">
        <f>AE26/AD26*10</f>
        <v>#DIV/0!</v>
      </c>
      <c r="AG26" s="85">
        <f>SUM(AG5:AG25)</f>
        <v>0</v>
      </c>
      <c r="AH26" s="85"/>
      <c r="AI26" s="85"/>
      <c r="AJ26" s="89"/>
      <c r="AK26" s="85">
        <f>SUM(AK5:AK25)</f>
        <v>1961</v>
      </c>
      <c r="AL26" s="85"/>
      <c r="AM26" s="85"/>
      <c r="AN26" s="89"/>
      <c r="AO26" s="89">
        <f>SUM(AO6:AO25)</f>
        <v>13030</v>
      </c>
      <c r="AP26" s="89">
        <f>SUM(AP6:AP25)</f>
        <v>0</v>
      </c>
      <c r="AQ26" s="89">
        <f>SUM(AQ6:AQ25)</f>
        <v>0</v>
      </c>
      <c r="AR26" s="87">
        <f>IF(AQ26&gt;0,AQ26/AP26*10,"")</f>
      </c>
      <c r="AS26" s="85">
        <f>SUM(AS5:AS25)</f>
        <v>1849.8</v>
      </c>
      <c r="AT26" s="85">
        <f>SUM(AT5:AT25)</f>
        <v>0</v>
      </c>
      <c r="AU26" s="85">
        <f>SUM(AU5:AU25)</f>
        <v>0</v>
      </c>
      <c r="AV26" s="87" t="e">
        <f>AU26/AT26*10</f>
        <v>#DIV/0!</v>
      </c>
      <c r="AW26" s="85">
        <f>SUM(AW5:AW25)</f>
        <v>1282.7</v>
      </c>
      <c r="AX26" s="85">
        <f>SUM(AX5:AX25)</f>
        <v>19.8</v>
      </c>
      <c r="AY26" s="62">
        <f>AX26/AW26*100</f>
        <v>1.5436189288220161</v>
      </c>
      <c r="AZ26" s="85">
        <f>SUM(AZ5:AZ25)</f>
        <v>503</v>
      </c>
      <c r="BA26" s="90">
        <f>AZ26/AX26*10</f>
        <v>254.04040404040404</v>
      </c>
    </row>
    <row r="27" spans="1:53" ht="15" customHeight="1" thickBot="1">
      <c r="A27" s="91" t="s">
        <v>15</v>
      </c>
      <c r="B27" s="17"/>
      <c r="C27" s="17"/>
      <c r="D27" s="17"/>
      <c r="E27" s="17"/>
      <c r="F27" s="17"/>
      <c r="G27" s="17"/>
      <c r="H27" s="17"/>
      <c r="I27" s="92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92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92"/>
      <c r="AS27" s="17">
        <v>1400</v>
      </c>
      <c r="AT27" s="17"/>
      <c r="AU27" s="17"/>
      <c r="AV27" s="92"/>
      <c r="AW27" s="17">
        <v>1018.6</v>
      </c>
      <c r="AX27" s="17"/>
      <c r="AY27" s="17"/>
      <c r="AZ27" s="17"/>
      <c r="BA27" s="18"/>
    </row>
  </sheetData>
  <sheetProtection/>
  <mergeCells count="15">
    <mergeCell ref="Y1:BA1"/>
    <mergeCell ref="AC3:AF3"/>
    <mergeCell ref="A3:A4"/>
    <mergeCell ref="B3:F3"/>
    <mergeCell ref="G3:K3"/>
    <mergeCell ref="L3:O3"/>
    <mergeCell ref="AW3:BA3"/>
    <mergeCell ref="G1:O1"/>
    <mergeCell ref="AG3:AJ3"/>
    <mergeCell ref="AK3:AN3"/>
    <mergeCell ref="AO3:AR3"/>
    <mergeCell ref="AS3:AV3"/>
    <mergeCell ref="P3:S3"/>
    <mergeCell ref="T3:W3"/>
    <mergeCell ref="X3:AB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7" sqref="B27:P27"/>
    </sheetView>
  </sheetViews>
  <sheetFormatPr defaultColWidth="9.00390625" defaultRowHeight="12.75"/>
  <cols>
    <col min="1" max="1" width="28.25390625" style="0" customWidth="1"/>
    <col min="2" max="3" width="11.625" style="0" customWidth="1"/>
    <col min="4" max="4" width="9.875" style="0" customWidth="1"/>
    <col min="5" max="5" width="11.75390625" style="0" customWidth="1"/>
    <col min="6" max="6" width="11.375" style="0" customWidth="1"/>
    <col min="7" max="7" width="11.75390625" style="0" customWidth="1"/>
    <col min="8" max="8" width="10.125" style="0" customWidth="1"/>
    <col min="10" max="10" width="11.75390625" style="0" customWidth="1"/>
    <col min="11" max="11" width="12.00390625" style="0" customWidth="1"/>
    <col min="12" max="12" width="14.125" style="0" customWidth="1"/>
    <col min="13" max="13" width="10.375" style="0" customWidth="1"/>
    <col min="14" max="14" width="13.25390625" style="0" customWidth="1"/>
    <col min="15" max="15" width="9.375" style="0" customWidth="1"/>
    <col min="16" max="16" width="8.75390625" style="0" customWidth="1"/>
    <col min="17" max="17" width="14.375" style="0" customWidth="1"/>
    <col min="18" max="18" width="10.25390625" style="0" customWidth="1"/>
    <col min="19" max="19" width="13.875" style="0" customWidth="1"/>
    <col min="20" max="20" width="9.75390625" style="0" customWidth="1"/>
    <col min="21" max="21" width="6.875" style="0" customWidth="1"/>
    <col min="22" max="22" width="25.125" style="0" customWidth="1"/>
    <col min="23" max="23" width="22.00390625" style="0" customWidth="1"/>
    <col min="24" max="24" width="19.375" style="0" customWidth="1"/>
    <col min="25" max="25" width="21.625" style="0" customWidth="1"/>
    <col min="26" max="26" width="23.00390625" style="0" customWidth="1"/>
  </cols>
  <sheetData>
    <row r="1" spans="1:26" ht="21" customHeight="1">
      <c r="A1" s="93"/>
      <c r="B1" s="314" t="s">
        <v>99</v>
      </c>
      <c r="C1" s="315"/>
      <c r="D1" s="315"/>
      <c r="E1" s="315"/>
      <c r="F1" s="315"/>
      <c r="G1" s="315"/>
      <c r="H1" s="315"/>
      <c r="I1" s="315"/>
      <c r="J1" s="315"/>
      <c r="K1" s="94">
        <v>42593</v>
      </c>
      <c r="L1" s="95"/>
      <c r="M1" s="95"/>
      <c r="N1" s="95"/>
      <c r="O1" s="317"/>
      <c r="P1" s="318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23.25" customHeight="1" thickBot="1">
      <c r="A2" s="97"/>
      <c r="B2" s="316"/>
      <c r="C2" s="316"/>
      <c r="D2" s="316"/>
      <c r="E2" s="316"/>
      <c r="F2" s="316"/>
      <c r="G2" s="316"/>
      <c r="H2" s="316"/>
      <c r="I2" s="316"/>
      <c r="J2" s="316"/>
      <c r="K2" s="98" t="s">
        <v>100</v>
      </c>
      <c r="L2" s="97"/>
      <c r="M2" s="97"/>
      <c r="N2" s="97"/>
      <c r="O2" s="99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8" customHeight="1">
      <c r="A3" s="319" t="s">
        <v>17</v>
      </c>
      <c r="B3" s="321" t="s">
        <v>101</v>
      </c>
      <c r="C3" s="322"/>
      <c r="D3" s="322"/>
      <c r="E3" s="322"/>
      <c r="F3" s="323"/>
      <c r="G3" s="311" t="s">
        <v>102</v>
      </c>
      <c r="H3" s="312"/>
      <c r="I3" s="312"/>
      <c r="J3" s="312"/>
      <c r="K3" s="313"/>
      <c r="L3" s="311" t="s">
        <v>103</v>
      </c>
      <c r="M3" s="312"/>
      <c r="N3" s="312"/>
      <c r="O3" s="312"/>
      <c r="P3" s="313"/>
      <c r="Q3" s="311" t="s">
        <v>104</v>
      </c>
      <c r="R3" s="312"/>
      <c r="S3" s="312"/>
      <c r="T3" s="312"/>
      <c r="U3" s="313"/>
      <c r="V3" s="311" t="s">
        <v>105</v>
      </c>
      <c r="W3" s="312"/>
      <c r="X3" s="312"/>
      <c r="Y3" s="312"/>
      <c r="Z3" s="313"/>
    </row>
    <row r="4" spans="1:26" ht="36" customHeight="1">
      <c r="A4" s="320"/>
      <c r="B4" s="100" t="s">
        <v>106</v>
      </c>
      <c r="C4" s="101" t="s">
        <v>107</v>
      </c>
      <c r="D4" s="101" t="s">
        <v>108</v>
      </c>
      <c r="E4" s="102" t="s">
        <v>109</v>
      </c>
      <c r="F4" s="103" t="s">
        <v>14</v>
      </c>
      <c r="G4" s="100" t="s">
        <v>106</v>
      </c>
      <c r="H4" s="102" t="s">
        <v>107</v>
      </c>
      <c r="I4" s="101" t="s">
        <v>108</v>
      </c>
      <c r="J4" s="102" t="s">
        <v>109</v>
      </c>
      <c r="K4" s="103" t="s">
        <v>14</v>
      </c>
      <c r="L4" s="100" t="s">
        <v>110</v>
      </c>
      <c r="M4" s="102" t="s">
        <v>107</v>
      </c>
      <c r="N4" s="101" t="s">
        <v>108</v>
      </c>
      <c r="O4" s="102" t="s">
        <v>109</v>
      </c>
      <c r="P4" s="103" t="s">
        <v>14</v>
      </c>
      <c r="Q4" s="100" t="s">
        <v>110</v>
      </c>
      <c r="R4" s="102" t="s">
        <v>107</v>
      </c>
      <c r="S4" s="101" t="s">
        <v>108</v>
      </c>
      <c r="T4" s="101" t="s">
        <v>109</v>
      </c>
      <c r="U4" s="103" t="s">
        <v>14</v>
      </c>
      <c r="V4" s="100" t="s">
        <v>110</v>
      </c>
      <c r="W4" s="102" t="s">
        <v>107</v>
      </c>
      <c r="X4" s="101" t="s">
        <v>108</v>
      </c>
      <c r="Y4" s="101" t="s">
        <v>109</v>
      </c>
      <c r="Z4" s="103" t="s">
        <v>14</v>
      </c>
    </row>
    <row r="5" spans="1:26" ht="21" customHeight="1">
      <c r="A5" s="104" t="s">
        <v>0</v>
      </c>
      <c r="B5" s="105">
        <v>137</v>
      </c>
      <c r="C5" s="106"/>
      <c r="D5" s="106">
        <v>286</v>
      </c>
      <c r="E5" s="106">
        <f aca="true" t="shared" si="0" ref="E5:E25">C5+D5</f>
        <v>286</v>
      </c>
      <c r="F5" s="107">
        <f aca="true" t="shared" si="1" ref="F5:F25">(E5*100)/B5</f>
        <v>208.75912408759123</v>
      </c>
      <c r="G5" s="108"/>
      <c r="H5" s="106"/>
      <c r="I5" s="109"/>
      <c r="J5" s="106"/>
      <c r="K5" s="107"/>
      <c r="L5" s="108"/>
      <c r="M5" s="106"/>
      <c r="N5" s="109"/>
      <c r="O5" s="106"/>
      <c r="P5" s="110"/>
      <c r="Q5" s="105"/>
      <c r="R5" s="106"/>
      <c r="S5" s="109"/>
      <c r="T5" s="106"/>
      <c r="U5" s="110"/>
      <c r="V5" s="111"/>
      <c r="W5" s="106"/>
      <c r="X5" s="109"/>
      <c r="Y5" s="106"/>
      <c r="Z5" s="110"/>
    </row>
    <row r="6" spans="1:26" ht="20.25" customHeight="1">
      <c r="A6" s="104" t="s">
        <v>18</v>
      </c>
      <c r="B6" s="105">
        <v>3000</v>
      </c>
      <c r="C6" s="106"/>
      <c r="D6" s="109">
        <v>3820</v>
      </c>
      <c r="E6" s="106">
        <f t="shared" si="0"/>
        <v>3820</v>
      </c>
      <c r="F6" s="107">
        <f t="shared" si="1"/>
        <v>127.33333333333333</v>
      </c>
      <c r="G6" s="108">
        <v>3500</v>
      </c>
      <c r="H6" s="106"/>
      <c r="I6" s="109">
        <v>1910</v>
      </c>
      <c r="J6" s="106">
        <f>H6+I6</f>
        <v>1910</v>
      </c>
      <c r="K6" s="107">
        <f aca="true" t="shared" si="2" ref="K6:K21">(J6*100)/G6</f>
        <v>54.57142857142857</v>
      </c>
      <c r="L6" s="108">
        <v>2000</v>
      </c>
      <c r="M6" s="106"/>
      <c r="N6" s="109">
        <v>1455</v>
      </c>
      <c r="O6" s="106">
        <f>SUM(M6:N6)</f>
        <v>1455</v>
      </c>
      <c r="P6" s="110">
        <f>(O6*100)/L6</f>
        <v>72.75</v>
      </c>
      <c r="Q6" s="105">
        <v>5000</v>
      </c>
      <c r="R6" s="106"/>
      <c r="S6" s="109">
        <v>3083</v>
      </c>
      <c r="T6" s="106">
        <f aca="true" t="shared" si="3" ref="T6:T23">SUM(R6:S6)</f>
        <v>3083</v>
      </c>
      <c r="U6" s="110">
        <f aca="true" t="shared" si="4" ref="U6:U26">(T6*100)/Q6</f>
        <v>61.66</v>
      </c>
      <c r="V6" s="111">
        <v>11000</v>
      </c>
      <c r="W6" s="106"/>
      <c r="X6" s="109"/>
      <c r="Y6" s="106"/>
      <c r="Z6" s="110"/>
    </row>
    <row r="7" spans="1:26" ht="20.25" customHeight="1">
      <c r="A7" s="112" t="s">
        <v>19</v>
      </c>
      <c r="B7" s="105">
        <v>3100</v>
      </c>
      <c r="C7" s="106">
        <v>112</v>
      </c>
      <c r="D7" s="109">
        <v>3508</v>
      </c>
      <c r="E7" s="106">
        <f t="shared" si="0"/>
        <v>3620</v>
      </c>
      <c r="F7" s="107">
        <f t="shared" si="1"/>
        <v>116.7741935483871</v>
      </c>
      <c r="G7" s="108">
        <v>11000</v>
      </c>
      <c r="H7" s="106">
        <v>7741</v>
      </c>
      <c r="I7" s="109">
        <v>16564</v>
      </c>
      <c r="J7" s="106">
        <f>H7+I7</f>
        <v>24305</v>
      </c>
      <c r="K7" s="107">
        <f t="shared" si="2"/>
        <v>220.95454545454547</v>
      </c>
      <c r="L7" s="108">
        <v>6000</v>
      </c>
      <c r="M7" s="106">
        <v>1050</v>
      </c>
      <c r="N7" s="109">
        <v>1250</v>
      </c>
      <c r="O7" s="106">
        <f>SUM(M7:N7)</f>
        <v>2300</v>
      </c>
      <c r="P7" s="110">
        <f>(O7*100)/L7</f>
        <v>38.333333333333336</v>
      </c>
      <c r="Q7" s="105">
        <v>8900</v>
      </c>
      <c r="R7" s="106">
        <v>4340</v>
      </c>
      <c r="S7" s="109"/>
      <c r="T7" s="106">
        <f t="shared" si="3"/>
        <v>4340</v>
      </c>
      <c r="U7" s="110">
        <f t="shared" si="4"/>
        <v>48.764044943820224</v>
      </c>
      <c r="V7" s="111">
        <v>2700</v>
      </c>
      <c r="W7" s="106">
        <v>339</v>
      </c>
      <c r="X7" s="109"/>
      <c r="Y7" s="106">
        <f>SUM(W7:X7)</f>
        <v>339</v>
      </c>
      <c r="Z7" s="110">
        <f>(Y7*100)/V7</f>
        <v>12.555555555555555</v>
      </c>
    </row>
    <row r="8" spans="1:26" ht="19.5" customHeight="1">
      <c r="A8" s="104" t="s">
        <v>1</v>
      </c>
      <c r="B8" s="105">
        <v>700</v>
      </c>
      <c r="C8" s="106"/>
      <c r="D8" s="109">
        <v>2200</v>
      </c>
      <c r="E8" s="106">
        <f t="shared" si="0"/>
        <v>2200</v>
      </c>
      <c r="F8" s="107">
        <f t="shared" si="1"/>
        <v>314.2857142857143</v>
      </c>
      <c r="G8" s="108">
        <v>650</v>
      </c>
      <c r="H8" s="106"/>
      <c r="I8" s="109">
        <v>650</v>
      </c>
      <c r="J8" s="106">
        <f>H8+I8</f>
        <v>650</v>
      </c>
      <c r="K8" s="107">
        <f t="shared" si="2"/>
        <v>100</v>
      </c>
      <c r="L8" s="108">
        <v>150</v>
      </c>
      <c r="M8" s="106"/>
      <c r="N8" s="109">
        <v>80</v>
      </c>
      <c r="O8" s="106">
        <f>SUM(M8:N8)</f>
        <v>80</v>
      </c>
      <c r="P8" s="110">
        <f>(O8*100)/L8</f>
        <v>53.333333333333336</v>
      </c>
      <c r="Q8" s="105"/>
      <c r="R8" s="106"/>
      <c r="S8" s="109"/>
      <c r="T8" s="106"/>
      <c r="U8" s="110"/>
      <c r="V8" s="111">
        <v>480</v>
      </c>
      <c r="W8" s="106"/>
      <c r="X8" s="109"/>
      <c r="Y8" s="106"/>
      <c r="Z8" s="110"/>
    </row>
    <row r="9" spans="1:26" ht="19.5" customHeight="1">
      <c r="A9" s="104" t="s">
        <v>2</v>
      </c>
      <c r="B9" s="105">
        <v>3500</v>
      </c>
      <c r="C9" s="106"/>
      <c r="D9" s="109">
        <v>6945</v>
      </c>
      <c r="E9" s="106">
        <f t="shared" si="0"/>
        <v>6945</v>
      </c>
      <c r="F9" s="107">
        <f t="shared" si="1"/>
        <v>198.42857142857142</v>
      </c>
      <c r="G9" s="108">
        <v>2500</v>
      </c>
      <c r="H9" s="106"/>
      <c r="I9" s="109">
        <v>3000</v>
      </c>
      <c r="J9" s="106">
        <f aca="true" t="shared" si="5" ref="J9:J25">I9+H9</f>
        <v>3000</v>
      </c>
      <c r="K9" s="107">
        <f t="shared" si="2"/>
        <v>120</v>
      </c>
      <c r="L9" s="108">
        <v>1400</v>
      </c>
      <c r="M9" s="106"/>
      <c r="N9" s="109"/>
      <c r="O9" s="106"/>
      <c r="P9" s="110"/>
      <c r="Q9" s="105"/>
      <c r="R9" s="106"/>
      <c r="S9" s="109"/>
      <c r="T9" s="106"/>
      <c r="U9" s="110"/>
      <c r="V9" s="111">
        <v>1500</v>
      </c>
      <c r="W9" s="106"/>
      <c r="X9" s="109"/>
      <c r="Y9" s="106"/>
      <c r="Z9" s="110"/>
    </row>
    <row r="10" spans="1:26" ht="18.75" customHeight="1">
      <c r="A10" s="104" t="s">
        <v>16</v>
      </c>
      <c r="B10" s="105">
        <v>1081</v>
      </c>
      <c r="C10" s="106"/>
      <c r="D10" s="109">
        <v>1225</v>
      </c>
      <c r="E10" s="106">
        <f t="shared" si="0"/>
        <v>1225</v>
      </c>
      <c r="F10" s="107">
        <f t="shared" si="1"/>
        <v>113.32099907493063</v>
      </c>
      <c r="G10" s="108">
        <v>2029</v>
      </c>
      <c r="H10" s="106"/>
      <c r="I10" s="109">
        <v>7000</v>
      </c>
      <c r="J10" s="106">
        <f t="shared" si="5"/>
        <v>7000</v>
      </c>
      <c r="K10" s="107">
        <f t="shared" si="2"/>
        <v>344.99753573188764</v>
      </c>
      <c r="L10" s="108">
        <v>1240</v>
      </c>
      <c r="M10" s="106">
        <v>709</v>
      </c>
      <c r="N10" s="109">
        <v>1620</v>
      </c>
      <c r="O10" s="106">
        <f>SUM(M10:N10)</f>
        <v>2329</v>
      </c>
      <c r="P10" s="110">
        <f>(O10*100)/L10</f>
        <v>187.82258064516128</v>
      </c>
      <c r="Q10" s="105">
        <v>3975</v>
      </c>
      <c r="R10" s="106"/>
      <c r="S10" s="109"/>
      <c r="T10" s="106"/>
      <c r="U10" s="110"/>
      <c r="V10" s="111">
        <v>1859</v>
      </c>
      <c r="W10" s="106">
        <v>350</v>
      </c>
      <c r="X10" s="109">
        <v>1650</v>
      </c>
      <c r="Y10" s="106">
        <f>SUM(W10:X10)</f>
        <v>2000</v>
      </c>
      <c r="Z10" s="110">
        <f>(Y10*100)/V10</f>
        <v>107.58472296933836</v>
      </c>
    </row>
    <row r="11" spans="1:26" ht="18.75" customHeight="1">
      <c r="A11" s="104" t="s">
        <v>3</v>
      </c>
      <c r="B11" s="105">
        <v>2859</v>
      </c>
      <c r="C11" s="106">
        <v>992</v>
      </c>
      <c r="D11" s="109">
        <v>3177</v>
      </c>
      <c r="E11" s="106">
        <f t="shared" si="0"/>
        <v>4169</v>
      </c>
      <c r="F11" s="107">
        <f t="shared" si="1"/>
        <v>145.82021685904164</v>
      </c>
      <c r="G11" s="108">
        <v>9134</v>
      </c>
      <c r="H11" s="106">
        <v>4434</v>
      </c>
      <c r="I11" s="109">
        <v>5925</v>
      </c>
      <c r="J11" s="106">
        <f t="shared" si="5"/>
        <v>10359</v>
      </c>
      <c r="K11" s="107">
        <f t="shared" si="2"/>
        <v>113.41142982264068</v>
      </c>
      <c r="L11" s="108">
        <v>2000</v>
      </c>
      <c r="M11" s="106">
        <v>1000</v>
      </c>
      <c r="N11" s="109"/>
      <c r="O11" s="106">
        <f>SUM(M11:N11)</f>
        <v>1000</v>
      </c>
      <c r="P11" s="110">
        <f>(O11*100)/L11</f>
        <v>50</v>
      </c>
      <c r="Q11" s="105">
        <v>10904</v>
      </c>
      <c r="R11" s="106">
        <v>8670</v>
      </c>
      <c r="S11" s="109"/>
      <c r="T11" s="106">
        <f t="shared" si="3"/>
        <v>8670</v>
      </c>
      <c r="U11" s="110">
        <f t="shared" si="4"/>
        <v>79.51210564930301</v>
      </c>
      <c r="V11" s="111">
        <v>2215</v>
      </c>
      <c r="W11" s="106"/>
      <c r="X11" s="109"/>
      <c r="Y11" s="106"/>
      <c r="Z11" s="110"/>
    </row>
    <row r="12" spans="1:26" ht="18.75" customHeight="1">
      <c r="A12" s="104" t="s">
        <v>4</v>
      </c>
      <c r="B12" s="105">
        <v>4000</v>
      </c>
      <c r="C12" s="106">
        <v>1242</v>
      </c>
      <c r="D12" s="109">
        <v>3470</v>
      </c>
      <c r="E12" s="106">
        <f t="shared" si="0"/>
        <v>4712</v>
      </c>
      <c r="F12" s="107">
        <f t="shared" si="1"/>
        <v>117.8</v>
      </c>
      <c r="G12" s="108">
        <v>5000</v>
      </c>
      <c r="H12" s="106"/>
      <c r="I12" s="109">
        <v>5940</v>
      </c>
      <c r="J12" s="106">
        <f t="shared" si="5"/>
        <v>5940</v>
      </c>
      <c r="K12" s="107">
        <f t="shared" si="2"/>
        <v>118.8</v>
      </c>
      <c r="L12" s="108">
        <v>4200</v>
      </c>
      <c r="M12" s="106"/>
      <c r="N12" s="109">
        <v>1000</v>
      </c>
      <c r="O12" s="106">
        <f>SUM(M12:N12)</f>
        <v>1000</v>
      </c>
      <c r="P12" s="110">
        <f>(O12*100)/L12</f>
        <v>23.80952380952381</v>
      </c>
      <c r="Q12" s="105">
        <v>40000</v>
      </c>
      <c r="R12" s="106">
        <v>25000</v>
      </c>
      <c r="S12" s="109"/>
      <c r="T12" s="106">
        <f t="shared" si="3"/>
        <v>25000</v>
      </c>
      <c r="U12" s="110">
        <f t="shared" si="4"/>
        <v>62.5</v>
      </c>
      <c r="V12" s="111">
        <v>25000</v>
      </c>
      <c r="W12" s="106"/>
      <c r="X12" s="109"/>
      <c r="Y12" s="106"/>
      <c r="Z12" s="110"/>
    </row>
    <row r="13" spans="1:26" ht="19.5" customHeight="1">
      <c r="A13" s="104" t="s">
        <v>5</v>
      </c>
      <c r="B13" s="105">
        <v>1608</v>
      </c>
      <c r="C13" s="106"/>
      <c r="D13" s="109">
        <v>2208</v>
      </c>
      <c r="E13" s="106">
        <f t="shared" si="0"/>
        <v>2208</v>
      </c>
      <c r="F13" s="107">
        <f t="shared" si="1"/>
        <v>137.3134328358209</v>
      </c>
      <c r="G13" s="108">
        <v>1928</v>
      </c>
      <c r="H13" s="106"/>
      <c r="I13" s="109"/>
      <c r="J13" s="106"/>
      <c r="K13" s="107"/>
      <c r="L13" s="108">
        <v>1543</v>
      </c>
      <c r="M13" s="106"/>
      <c r="N13" s="109">
        <v>1000</v>
      </c>
      <c r="O13" s="106">
        <f>SUM(M13:N13)</f>
        <v>1000</v>
      </c>
      <c r="P13" s="110">
        <f>(O13*100)/L13</f>
        <v>64.80881399870383</v>
      </c>
      <c r="Q13" s="105">
        <v>7330</v>
      </c>
      <c r="R13" s="106"/>
      <c r="S13" s="109"/>
      <c r="T13" s="106"/>
      <c r="U13" s="110"/>
      <c r="V13" s="111">
        <v>2199</v>
      </c>
      <c r="W13" s="106"/>
      <c r="X13" s="109"/>
      <c r="Y13" s="106"/>
      <c r="Z13" s="110"/>
    </row>
    <row r="14" spans="1:26" ht="19.5" customHeight="1">
      <c r="A14" s="104" t="s">
        <v>6</v>
      </c>
      <c r="B14" s="105">
        <v>1500</v>
      </c>
      <c r="C14" s="106"/>
      <c r="D14" s="109">
        <v>1570</v>
      </c>
      <c r="E14" s="106">
        <f t="shared" si="0"/>
        <v>1570</v>
      </c>
      <c r="F14" s="107">
        <f t="shared" si="1"/>
        <v>104.66666666666667</v>
      </c>
      <c r="G14" s="108">
        <v>1700</v>
      </c>
      <c r="H14" s="106"/>
      <c r="I14" s="109"/>
      <c r="J14" s="106"/>
      <c r="K14" s="107"/>
      <c r="L14" s="108">
        <v>900</v>
      </c>
      <c r="M14" s="106"/>
      <c r="N14" s="109"/>
      <c r="O14" s="106"/>
      <c r="P14" s="110"/>
      <c r="Q14" s="105">
        <v>4800</v>
      </c>
      <c r="R14" s="106">
        <v>2000</v>
      </c>
      <c r="S14" s="109"/>
      <c r="T14" s="106">
        <f t="shared" si="3"/>
        <v>2000</v>
      </c>
      <c r="U14" s="110">
        <f t="shared" si="4"/>
        <v>41.666666666666664</v>
      </c>
      <c r="V14" s="111">
        <v>13200</v>
      </c>
      <c r="W14" s="106">
        <v>500</v>
      </c>
      <c r="X14" s="109"/>
      <c r="Y14" s="106">
        <f>SUM(W14:X14)</f>
        <v>500</v>
      </c>
      <c r="Z14" s="110">
        <f>(Y14*100)/V14</f>
        <v>3.787878787878788</v>
      </c>
    </row>
    <row r="15" spans="1:26" ht="20.25" customHeight="1">
      <c r="A15" s="112" t="s">
        <v>7</v>
      </c>
      <c r="B15" s="105">
        <v>2134</v>
      </c>
      <c r="C15" s="106"/>
      <c r="D15" s="109">
        <v>2445</v>
      </c>
      <c r="E15" s="106">
        <f t="shared" si="0"/>
        <v>2445</v>
      </c>
      <c r="F15" s="107">
        <f t="shared" si="1"/>
        <v>114.57357075913777</v>
      </c>
      <c r="G15" s="108">
        <v>2580</v>
      </c>
      <c r="H15" s="106"/>
      <c r="I15" s="109">
        <v>7600</v>
      </c>
      <c r="J15" s="106">
        <f t="shared" si="5"/>
        <v>7600</v>
      </c>
      <c r="K15" s="107">
        <f t="shared" si="2"/>
        <v>294.5736434108527</v>
      </c>
      <c r="L15" s="108">
        <v>2300</v>
      </c>
      <c r="M15" s="106"/>
      <c r="N15" s="109">
        <v>2500</v>
      </c>
      <c r="O15" s="106">
        <f>SUM(M15:N15)</f>
        <v>2500</v>
      </c>
      <c r="P15" s="110">
        <f>(O15*100)/L15</f>
        <v>108.69565217391305</v>
      </c>
      <c r="Q15" s="105">
        <v>6130</v>
      </c>
      <c r="R15" s="106"/>
      <c r="S15" s="109"/>
      <c r="T15" s="106"/>
      <c r="U15" s="110"/>
      <c r="V15" s="111">
        <v>2030</v>
      </c>
      <c r="W15" s="106"/>
      <c r="X15" s="109"/>
      <c r="Y15" s="106"/>
      <c r="Z15" s="110"/>
    </row>
    <row r="16" spans="1:26" ht="18.75" customHeight="1">
      <c r="A16" s="104" t="s">
        <v>8</v>
      </c>
      <c r="B16" s="105">
        <v>837</v>
      </c>
      <c r="C16" s="106"/>
      <c r="D16" s="109">
        <v>930</v>
      </c>
      <c r="E16" s="106">
        <f t="shared" si="0"/>
        <v>930</v>
      </c>
      <c r="F16" s="107">
        <f t="shared" si="1"/>
        <v>111.11111111111111</v>
      </c>
      <c r="G16" s="108">
        <v>712</v>
      </c>
      <c r="H16" s="106"/>
      <c r="I16" s="109">
        <v>730</v>
      </c>
      <c r="J16" s="106">
        <f t="shared" si="5"/>
        <v>730</v>
      </c>
      <c r="K16" s="107">
        <f t="shared" si="2"/>
        <v>102.52808988764045</v>
      </c>
      <c r="L16" s="108">
        <v>413</v>
      </c>
      <c r="M16" s="106"/>
      <c r="N16" s="109">
        <v>450</v>
      </c>
      <c r="O16" s="106">
        <f>SUM(M16:N16)</f>
        <v>450</v>
      </c>
      <c r="P16" s="110">
        <f>(O16*100)/L16</f>
        <v>108.95883777239709</v>
      </c>
      <c r="Q16" s="105">
        <v>2067</v>
      </c>
      <c r="R16" s="106"/>
      <c r="S16" s="109"/>
      <c r="T16" s="106"/>
      <c r="U16" s="110"/>
      <c r="V16" s="111">
        <v>775</v>
      </c>
      <c r="W16" s="106"/>
      <c r="X16" s="109">
        <v>800</v>
      </c>
      <c r="Y16" s="106">
        <f>SUM(W16:X16)</f>
        <v>800</v>
      </c>
      <c r="Z16" s="110">
        <f>(Y16*100)/V16</f>
        <v>103.2258064516129</v>
      </c>
    </row>
    <row r="17" spans="1:26" ht="17.25" customHeight="1">
      <c r="A17" s="104" t="s">
        <v>20</v>
      </c>
      <c r="B17" s="105">
        <v>2500</v>
      </c>
      <c r="C17" s="106"/>
      <c r="D17" s="109">
        <v>3126</v>
      </c>
      <c r="E17" s="106">
        <f t="shared" si="0"/>
        <v>3126</v>
      </c>
      <c r="F17" s="107">
        <f t="shared" si="1"/>
        <v>125.04</v>
      </c>
      <c r="G17" s="108">
        <v>2000</v>
      </c>
      <c r="H17" s="106"/>
      <c r="I17" s="109">
        <v>5465</v>
      </c>
      <c r="J17" s="106">
        <f t="shared" si="5"/>
        <v>5465</v>
      </c>
      <c r="K17" s="107">
        <f t="shared" si="2"/>
        <v>273.25</v>
      </c>
      <c r="L17" s="108">
        <v>3460</v>
      </c>
      <c r="M17" s="106"/>
      <c r="N17" s="109">
        <v>1805</v>
      </c>
      <c r="O17" s="106">
        <f>SUM(M17:N17)</f>
        <v>1805</v>
      </c>
      <c r="P17" s="110">
        <f>(O17*100)/L17</f>
        <v>52.16763005780347</v>
      </c>
      <c r="Q17" s="105">
        <v>6315</v>
      </c>
      <c r="R17" s="106"/>
      <c r="S17" s="109"/>
      <c r="T17" s="106"/>
      <c r="U17" s="110"/>
      <c r="V17" s="111">
        <v>1705</v>
      </c>
      <c r="W17" s="106"/>
      <c r="X17" s="109"/>
      <c r="Y17" s="106"/>
      <c r="Z17" s="110"/>
    </row>
    <row r="18" spans="1:26" ht="18" customHeight="1">
      <c r="A18" s="112" t="s">
        <v>9</v>
      </c>
      <c r="B18" s="105">
        <v>1880</v>
      </c>
      <c r="C18" s="106"/>
      <c r="D18" s="109">
        <v>2776</v>
      </c>
      <c r="E18" s="106">
        <f t="shared" si="0"/>
        <v>2776</v>
      </c>
      <c r="F18" s="107">
        <f t="shared" si="1"/>
        <v>147.6595744680851</v>
      </c>
      <c r="G18" s="108">
        <v>6343</v>
      </c>
      <c r="H18" s="106">
        <v>420</v>
      </c>
      <c r="I18" s="109">
        <v>8964</v>
      </c>
      <c r="J18" s="106">
        <f t="shared" si="5"/>
        <v>9384</v>
      </c>
      <c r="K18" s="107">
        <f t="shared" si="2"/>
        <v>147.94261390509223</v>
      </c>
      <c r="L18" s="108">
        <v>2600</v>
      </c>
      <c r="M18" s="106">
        <v>226</v>
      </c>
      <c r="N18" s="109">
        <v>510</v>
      </c>
      <c r="O18" s="106">
        <f>SUM(M18:N18)</f>
        <v>736</v>
      </c>
      <c r="P18" s="110">
        <f>(O18*100)/L18</f>
        <v>28.307692307692307</v>
      </c>
      <c r="Q18" s="105">
        <v>8650</v>
      </c>
      <c r="R18" s="106">
        <v>1400</v>
      </c>
      <c r="S18" s="109"/>
      <c r="T18" s="106">
        <f t="shared" si="3"/>
        <v>1400</v>
      </c>
      <c r="U18" s="110">
        <f t="shared" si="4"/>
        <v>16.184971098265898</v>
      </c>
      <c r="V18" s="111">
        <v>2820</v>
      </c>
      <c r="W18" s="106"/>
      <c r="X18" s="109">
        <v>1050</v>
      </c>
      <c r="Y18" s="106">
        <f>SUM(W18:X18)</f>
        <v>1050</v>
      </c>
      <c r="Z18" s="110">
        <f>(Y18*100)/V18</f>
        <v>37.234042553191486</v>
      </c>
    </row>
    <row r="19" spans="1:26" ht="19.5" customHeight="1">
      <c r="A19" s="104" t="s">
        <v>10</v>
      </c>
      <c r="B19" s="105">
        <v>1670</v>
      </c>
      <c r="C19" s="106"/>
      <c r="D19" s="109">
        <v>3657</v>
      </c>
      <c r="E19" s="106">
        <f t="shared" si="0"/>
        <v>3657</v>
      </c>
      <c r="F19" s="107">
        <f t="shared" si="1"/>
        <v>218.98203592814372</v>
      </c>
      <c r="G19" s="108">
        <v>4070</v>
      </c>
      <c r="H19" s="106"/>
      <c r="I19" s="109">
        <v>5054</v>
      </c>
      <c r="J19" s="106">
        <f t="shared" si="5"/>
        <v>5054</v>
      </c>
      <c r="K19" s="107">
        <f t="shared" si="2"/>
        <v>124.17690417690417</v>
      </c>
      <c r="L19" s="108">
        <v>2590</v>
      </c>
      <c r="M19" s="106"/>
      <c r="N19" s="109"/>
      <c r="O19" s="106"/>
      <c r="P19" s="110"/>
      <c r="Q19" s="105">
        <v>2460</v>
      </c>
      <c r="R19" s="106"/>
      <c r="S19" s="109"/>
      <c r="T19" s="106"/>
      <c r="U19" s="110"/>
      <c r="V19" s="111">
        <v>2685</v>
      </c>
      <c r="W19" s="106"/>
      <c r="X19" s="109"/>
      <c r="Y19" s="106"/>
      <c r="Z19" s="110"/>
    </row>
    <row r="20" spans="1:26" ht="18.75" customHeight="1">
      <c r="A20" s="104" t="s">
        <v>21</v>
      </c>
      <c r="B20" s="105">
        <v>2381</v>
      </c>
      <c r="C20" s="106"/>
      <c r="D20" s="109">
        <v>4320</v>
      </c>
      <c r="E20" s="106">
        <f t="shared" si="0"/>
        <v>4320</v>
      </c>
      <c r="F20" s="107">
        <f t="shared" si="1"/>
        <v>181.43637127257455</v>
      </c>
      <c r="G20" s="108">
        <v>4238</v>
      </c>
      <c r="H20" s="106">
        <v>1100</v>
      </c>
      <c r="I20" s="109">
        <v>4238</v>
      </c>
      <c r="J20" s="106">
        <f t="shared" si="5"/>
        <v>5338</v>
      </c>
      <c r="K20" s="107">
        <f t="shared" si="2"/>
        <v>125.95563945257197</v>
      </c>
      <c r="L20" s="108">
        <v>1150</v>
      </c>
      <c r="M20" s="106"/>
      <c r="N20" s="109">
        <v>1100</v>
      </c>
      <c r="O20" s="106">
        <f>SUM(M20:N20)</f>
        <v>1100</v>
      </c>
      <c r="P20" s="110">
        <f>(O20*100)/L20</f>
        <v>95.65217391304348</v>
      </c>
      <c r="Q20" s="105">
        <v>6420</v>
      </c>
      <c r="R20" s="106">
        <v>900</v>
      </c>
      <c r="S20" s="109"/>
      <c r="T20" s="106">
        <f t="shared" si="3"/>
        <v>900</v>
      </c>
      <c r="U20" s="110">
        <f t="shared" si="4"/>
        <v>14.018691588785046</v>
      </c>
      <c r="V20" s="111">
        <v>2830</v>
      </c>
      <c r="W20" s="106"/>
      <c r="X20" s="109"/>
      <c r="Y20" s="106"/>
      <c r="Z20" s="110"/>
    </row>
    <row r="21" spans="1:26" ht="18.75" customHeight="1">
      <c r="A21" s="104" t="s">
        <v>22</v>
      </c>
      <c r="B21" s="105">
        <v>1315</v>
      </c>
      <c r="C21" s="106">
        <v>20</v>
      </c>
      <c r="D21" s="109">
        <v>1993</v>
      </c>
      <c r="E21" s="106">
        <f>C21+D21</f>
        <v>2013</v>
      </c>
      <c r="F21" s="107">
        <f t="shared" si="1"/>
        <v>153.07984790874525</v>
      </c>
      <c r="G21" s="108">
        <v>11256</v>
      </c>
      <c r="H21" s="106">
        <v>625</v>
      </c>
      <c r="I21" s="109">
        <v>11378</v>
      </c>
      <c r="J21" s="106">
        <f t="shared" si="5"/>
        <v>12003</v>
      </c>
      <c r="K21" s="107">
        <f t="shared" si="2"/>
        <v>106.636460554371</v>
      </c>
      <c r="L21" s="108">
        <v>2319</v>
      </c>
      <c r="M21" s="106">
        <v>323</v>
      </c>
      <c r="N21" s="109"/>
      <c r="O21" s="106">
        <f>SUM(M21:N21)</f>
        <v>323</v>
      </c>
      <c r="P21" s="110">
        <f>(O21*100)/L21</f>
        <v>13.928417421302285</v>
      </c>
      <c r="Q21" s="105">
        <v>12407</v>
      </c>
      <c r="R21" s="106">
        <v>3327</v>
      </c>
      <c r="S21" s="109"/>
      <c r="T21" s="106">
        <f t="shared" si="3"/>
        <v>3327</v>
      </c>
      <c r="U21" s="110">
        <f t="shared" si="4"/>
        <v>26.815507374869025</v>
      </c>
      <c r="V21" s="111">
        <v>2431</v>
      </c>
      <c r="W21" s="106">
        <v>137</v>
      </c>
      <c r="X21" s="109"/>
      <c r="Y21" s="106">
        <f>SUM(W21:X21)</f>
        <v>137</v>
      </c>
      <c r="Z21" s="110">
        <f>(Y21*100)/V21</f>
        <v>5.635540929658577</v>
      </c>
    </row>
    <row r="22" spans="1:26" ht="19.5" customHeight="1">
      <c r="A22" s="112" t="s">
        <v>11</v>
      </c>
      <c r="B22" s="105">
        <v>858</v>
      </c>
      <c r="C22" s="106"/>
      <c r="D22" s="109">
        <v>900</v>
      </c>
      <c r="E22" s="106">
        <f t="shared" si="0"/>
        <v>900</v>
      </c>
      <c r="F22" s="107">
        <f t="shared" si="1"/>
        <v>104.8951048951049</v>
      </c>
      <c r="G22" s="108">
        <v>990</v>
      </c>
      <c r="H22" s="106"/>
      <c r="I22" s="109"/>
      <c r="J22" s="106"/>
      <c r="K22" s="107"/>
      <c r="L22" s="108">
        <v>800</v>
      </c>
      <c r="M22" s="106"/>
      <c r="N22" s="109"/>
      <c r="O22" s="106"/>
      <c r="P22" s="110"/>
      <c r="Q22" s="105"/>
      <c r="R22" s="106"/>
      <c r="S22" s="109"/>
      <c r="T22" s="106"/>
      <c r="U22" s="110"/>
      <c r="V22" s="111">
        <v>1200</v>
      </c>
      <c r="W22" s="106"/>
      <c r="X22" s="109"/>
      <c r="Y22" s="106"/>
      <c r="Z22" s="110"/>
    </row>
    <row r="23" spans="1:26" ht="18.75" customHeight="1">
      <c r="A23" s="112" t="s">
        <v>12</v>
      </c>
      <c r="B23" s="105">
        <v>2027</v>
      </c>
      <c r="C23" s="106">
        <v>541</v>
      </c>
      <c r="D23" s="109">
        <v>3859</v>
      </c>
      <c r="E23" s="106">
        <f t="shared" si="0"/>
        <v>4400</v>
      </c>
      <c r="F23" s="107">
        <f t="shared" si="1"/>
        <v>217.06956092747905</v>
      </c>
      <c r="G23" s="108">
        <v>4236</v>
      </c>
      <c r="H23" s="106">
        <v>2275</v>
      </c>
      <c r="I23" s="109">
        <v>10024</v>
      </c>
      <c r="J23" s="106">
        <f t="shared" si="5"/>
        <v>12299</v>
      </c>
      <c r="K23" s="107">
        <f>(J23*100)/G23</f>
        <v>290.3446647780925</v>
      </c>
      <c r="L23" s="108">
        <v>1331</v>
      </c>
      <c r="M23" s="106">
        <v>322</v>
      </c>
      <c r="N23" s="109">
        <v>27</v>
      </c>
      <c r="O23" s="106">
        <f>SUM(M23:N23)</f>
        <v>349</v>
      </c>
      <c r="P23" s="110">
        <f>(O23*100)/L23</f>
        <v>26.220886551465064</v>
      </c>
      <c r="Q23" s="105">
        <v>13949</v>
      </c>
      <c r="R23" s="106">
        <v>4938</v>
      </c>
      <c r="S23" s="109"/>
      <c r="T23" s="106">
        <f t="shared" si="3"/>
        <v>4938</v>
      </c>
      <c r="U23" s="110">
        <f t="shared" si="4"/>
        <v>35.400387124525054</v>
      </c>
      <c r="V23" s="111">
        <v>43250</v>
      </c>
      <c r="W23" s="106"/>
      <c r="X23" s="109"/>
      <c r="Y23" s="106"/>
      <c r="Z23" s="110"/>
    </row>
    <row r="24" spans="1:26" ht="18" customHeight="1">
      <c r="A24" s="112" t="s">
        <v>23</v>
      </c>
      <c r="B24" s="105">
        <v>2000</v>
      </c>
      <c r="C24" s="106"/>
      <c r="D24" s="109">
        <v>2100</v>
      </c>
      <c r="E24" s="106">
        <f t="shared" si="0"/>
        <v>2100</v>
      </c>
      <c r="F24" s="107">
        <f t="shared" si="1"/>
        <v>105</v>
      </c>
      <c r="G24" s="108">
        <v>2300</v>
      </c>
      <c r="H24" s="106"/>
      <c r="I24" s="109">
        <v>3750</v>
      </c>
      <c r="J24" s="106">
        <f t="shared" si="5"/>
        <v>3750</v>
      </c>
      <c r="K24" s="107">
        <f>(J24*100)/G24</f>
        <v>163.04347826086956</v>
      </c>
      <c r="L24" s="108">
        <v>4000</v>
      </c>
      <c r="M24" s="106"/>
      <c r="N24" s="109">
        <v>4000</v>
      </c>
      <c r="O24" s="106">
        <f>SUM(M24:N24)</f>
        <v>4000</v>
      </c>
      <c r="P24" s="110">
        <f>(O24*100)/L24</f>
        <v>100</v>
      </c>
      <c r="Q24" s="105"/>
      <c r="R24" s="106"/>
      <c r="S24" s="109"/>
      <c r="T24" s="106"/>
      <c r="U24" s="110"/>
      <c r="V24" s="111">
        <v>2000</v>
      </c>
      <c r="W24" s="106"/>
      <c r="X24" s="109"/>
      <c r="Y24" s="106"/>
      <c r="Z24" s="110"/>
    </row>
    <row r="25" spans="1:26" ht="20.25" customHeight="1">
      <c r="A25" s="104" t="s">
        <v>13</v>
      </c>
      <c r="B25" s="105">
        <v>5240</v>
      </c>
      <c r="C25" s="106">
        <v>553</v>
      </c>
      <c r="D25" s="109">
        <v>5413</v>
      </c>
      <c r="E25" s="106">
        <f t="shared" si="0"/>
        <v>5966</v>
      </c>
      <c r="F25" s="107">
        <f t="shared" si="1"/>
        <v>113.85496183206106</v>
      </c>
      <c r="G25" s="108">
        <v>23700</v>
      </c>
      <c r="H25" s="106">
        <v>2163</v>
      </c>
      <c r="I25" s="109">
        <v>18396</v>
      </c>
      <c r="J25" s="106">
        <f t="shared" si="5"/>
        <v>20559</v>
      </c>
      <c r="K25" s="107">
        <f>(J25*100)/G25</f>
        <v>86.74683544303798</v>
      </c>
      <c r="L25" s="108">
        <v>7555</v>
      </c>
      <c r="M25" s="106">
        <v>1268</v>
      </c>
      <c r="N25" s="109"/>
      <c r="O25" s="106">
        <f>SUM(M25:N25)</f>
        <v>1268</v>
      </c>
      <c r="P25" s="110">
        <f>(O25*100)/L25</f>
        <v>16.783587028457976</v>
      </c>
      <c r="Q25" s="105">
        <v>48940</v>
      </c>
      <c r="R25" s="106">
        <v>27893</v>
      </c>
      <c r="S25" s="109"/>
      <c r="T25" s="106">
        <f>SUM(R25:S25)</f>
        <v>27893</v>
      </c>
      <c r="U25" s="110">
        <f t="shared" si="4"/>
        <v>56.9942787086228</v>
      </c>
      <c r="V25" s="111">
        <v>13530</v>
      </c>
      <c r="W25" s="106">
        <v>1590</v>
      </c>
      <c r="X25" s="109"/>
      <c r="Y25" s="106">
        <f>SUM(W25:X25)</f>
        <v>1590</v>
      </c>
      <c r="Z25" s="110">
        <f>(Y25*100)/V25</f>
        <v>11.751662971175167</v>
      </c>
    </row>
    <row r="26" spans="1:26" ht="20.25" customHeight="1">
      <c r="A26" s="113" t="s">
        <v>24</v>
      </c>
      <c r="B26" s="114">
        <f>SUM(B5:B25)</f>
        <v>44327</v>
      </c>
      <c r="C26" s="115">
        <f>SUM(C5:C25)</f>
        <v>3460</v>
      </c>
      <c r="D26" s="115">
        <f>SUM(D5:D25)</f>
        <v>59928</v>
      </c>
      <c r="E26" s="115">
        <f>C26+D26</f>
        <v>63388</v>
      </c>
      <c r="F26" s="116">
        <f>(E26*100)/B26</f>
        <v>143.00087982493739</v>
      </c>
      <c r="G26" s="114">
        <f>SUM(G5:G25)</f>
        <v>99866</v>
      </c>
      <c r="H26" s="115">
        <f>SUM(H5:H25)</f>
        <v>18758</v>
      </c>
      <c r="I26" s="115">
        <f>SUM(I5:I25)</f>
        <v>116588</v>
      </c>
      <c r="J26" s="115">
        <f>I26+H26</f>
        <v>135346</v>
      </c>
      <c r="K26" s="116">
        <f>(J26*100)/G26</f>
        <v>135.5276069933711</v>
      </c>
      <c r="L26" s="114">
        <f>SUM(L5:L25)</f>
        <v>47951</v>
      </c>
      <c r="M26" s="115">
        <f>SUM(M5:M25)</f>
        <v>4898</v>
      </c>
      <c r="N26" s="115">
        <f>SUM(N5:N25)</f>
        <v>16797</v>
      </c>
      <c r="O26" s="115">
        <f>SUM(O5:O25)</f>
        <v>21695</v>
      </c>
      <c r="P26" s="116">
        <f>(O26*100)/L26</f>
        <v>45.24410335550875</v>
      </c>
      <c r="Q26" s="114">
        <f>SUM(Q5:Q25)</f>
        <v>188247</v>
      </c>
      <c r="R26" s="115">
        <f>SUM(R5:R25)</f>
        <v>78468</v>
      </c>
      <c r="S26" s="115">
        <f>SUM(S5:S25)</f>
        <v>3083</v>
      </c>
      <c r="T26" s="115">
        <f>SUM(T5:T25)</f>
        <v>81551</v>
      </c>
      <c r="U26" s="110">
        <f t="shared" si="4"/>
        <v>43.32127470822908</v>
      </c>
      <c r="V26" s="114">
        <f>SUM(V5:V25)</f>
        <v>135409</v>
      </c>
      <c r="W26" s="115">
        <f>SUM(W6:W25)</f>
        <v>2916</v>
      </c>
      <c r="X26" s="115">
        <f>SUM(X5:X25)</f>
        <v>3500</v>
      </c>
      <c r="Y26" s="115">
        <f>SUM(Y5:Y25)</f>
        <v>6416</v>
      </c>
      <c r="Z26" s="110">
        <f>(Y26*100)/V26</f>
        <v>4.738237487907008</v>
      </c>
    </row>
    <row r="27" spans="1:26" ht="18.75" customHeight="1" thickBot="1">
      <c r="A27" s="117" t="s">
        <v>15</v>
      </c>
      <c r="B27" s="118">
        <v>59909</v>
      </c>
      <c r="C27" s="119">
        <v>2340</v>
      </c>
      <c r="D27" s="120">
        <v>60249</v>
      </c>
      <c r="E27" s="119">
        <v>62589</v>
      </c>
      <c r="F27" s="121">
        <v>104.5</v>
      </c>
      <c r="G27" s="118">
        <v>86964</v>
      </c>
      <c r="H27" s="119">
        <v>23440</v>
      </c>
      <c r="I27" s="120">
        <v>83160</v>
      </c>
      <c r="J27" s="119">
        <v>106600</v>
      </c>
      <c r="K27" s="121">
        <v>122.6</v>
      </c>
      <c r="L27" s="118">
        <v>60493</v>
      </c>
      <c r="M27" s="119">
        <v>3849</v>
      </c>
      <c r="N27" s="120">
        <v>5969</v>
      </c>
      <c r="O27" s="115">
        <v>9818</v>
      </c>
      <c r="P27" s="116">
        <v>10</v>
      </c>
      <c r="Q27" s="118">
        <v>169429</v>
      </c>
      <c r="R27" s="119"/>
      <c r="S27" s="120"/>
      <c r="T27" s="120"/>
      <c r="U27" s="122"/>
      <c r="V27" s="118">
        <v>140663</v>
      </c>
      <c r="W27" s="119"/>
      <c r="X27" s="120"/>
      <c r="Y27" s="120"/>
      <c r="Z27" s="123"/>
    </row>
  </sheetData>
  <sheetProtection/>
  <mergeCells count="8">
    <mergeCell ref="A3:A4"/>
    <mergeCell ref="B3:F3"/>
    <mergeCell ref="G3:K3"/>
    <mergeCell ref="L3:P3"/>
    <mergeCell ref="Q3:U3"/>
    <mergeCell ref="V3:Z3"/>
    <mergeCell ref="B1:J2"/>
    <mergeCell ref="O1:P1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F4" sqref="F4:I4"/>
    </sheetView>
  </sheetViews>
  <sheetFormatPr defaultColWidth="9.00390625" defaultRowHeight="12.75"/>
  <cols>
    <col min="1" max="1" width="30.25390625" style="0" customWidth="1"/>
    <col min="2" max="2" width="12.25390625" style="0" customWidth="1"/>
    <col min="3" max="3" width="13.375" style="0" customWidth="1"/>
    <col min="4" max="4" width="14.875" style="0" customWidth="1"/>
    <col min="5" max="6" width="13.375" style="0" customWidth="1"/>
    <col min="7" max="7" width="13.625" style="0" customWidth="1"/>
    <col min="8" max="8" width="13.375" style="0" customWidth="1"/>
    <col min="9" max="9" width="14.375" style="0" customWidth="1"/>
  </cols>
  <sheetData>
    <row r="1" spans="1:9" ht="18.75">
      <c r="A1" s="124"/>
      <c r="B1" s="324" t="s">
        <v>111</v>
      </c>
      <c r="C1" s="325"/>
      <c r="D1" s="325"/>
      <c r="E1" s="325"/>
      <c r="F1" s="325"/>
      <c r="G1" s="325"/>
      <c r="H1" s="325"/>
      <c r="I1" s="125"/>
    </row>
    <row r="2" spans="1:9" ht="21.75" customHeight="1" thickBot="1">
      <c r="A2" s="1"/>
      <c r="B2" s="326"/>
      <c r="C2" s="326"/>
      <c r="D2" s="326"/>
      <c r="E2" s="326"/>
      <c r="F2" s="326"/>
      <c r="G2" s="326"/>
      <c r="H2" s="326"/>
      <c r="I2" s="126">
        <v>42227</v>
      </c>
    </row>
    <row r="3" spans="1:9" ht="21.75" customHeight="1">
      <c r="A3" s="327" t="s">
        <v>112</v>
      </c>
      <c r="B3" s="329" t="s">
        <v>113</v>
      </c>
      <c r="C3" s="330"/>
      <c r="D3" s="330"/>
      <c r="E3" s="330"/>
      <c r="F3" s="330"/>
      <c r="G3" s="330"/>
      <c r="H3" s="330"/>
      <c r="I3" s="331"/>
    </row>
    <row r="4" spans="1:9" ht="20.25" customHeight="1">
      <c r="A4" s="328"/>
      <c r="B4" s="332" t="s">
        <v>114</v>
      </c>
      <c r="C4" s="333"/>
      <c r="D4" s="333"/>
      <c r="E4" s="334"/>
      <c r="F4" s="332" t="s">
        <v>115</v>
      </c>
      <c r="G4" s="333"/>
      <c r="H4" s="333"/>
      <c r="I4" s="335"/>
    </row>
    <row r="5" spans="1:9" ht="22.5" customHeight="1">
      <c r="A5" s="328"/>
      <c r="B5" s="127" t="s">
        <v>116</v>
      </c>
      <c r="C5" s="128" t="s">
        <v>117</v>
      </c>
      <c r="D5" s="128" t="s">
        <v>118</v>
      </c>
      <c r="E5" s="129" t="s">
        <v>14</v>
      </c>
      <c r="F5" s="127" t="s">
        <v>116</v>
      </c>
      <c r="G5" s="128" t="s">
        <v>117</v>
      </c>
      <c r="H5" s="128" t="s">
        <v>118</v>
      </c>
      <c r="I5" s="130" t="s">
        <v>14</v>
      </c>
    </row>
    <row r="6" spans="1:9" ht="20.25" customHeight="1">
      <c r="A6" s="131" t="s">
        <v>0</v>
      </c>
      <c r="B6" s="132">
        <v>469</v>
      </c>
      <c r="C6" s="133">
        <v>469</v>
      </c>
      <c r="D6" s="133">
        <v>469</v>
      </c>
      <c r="E6" s="134">
        <f aca="true" t="shared" si="0" ref="E6:E26">D6/B6*100</f>
        <v>100</v>
      </c>
      <c r="F6" s="135"/>
      <c r="G6" s="136"/>
      <c r="H6" s="136"/>
      <c r="I6" s="137"/>
    </row>
    <row r="7" spans="1:9" ht="18" customHeight="1">
      <c r="A7" s="131" t="s">
        <v>18</v>
      </c>
      <c r="B7" s="138">
        <v>7677</v>
      </c>
      <c r="C7" s="133">
        <v>7677</v>
      </c>
      <c r="D7" s="133">
        <v>7677</v>
      </c>
      <c r="E7" s="134">
        <f t="shared" si="0"/>
        <v>100</v>
      </c>
      <c r="F7" s="139">
        <v>2735</v>
      </c>
      <c r="G7" s="136">
        <v>2735</v>
      </c>
      <c r="H7" s="136">
        <v>2735</v>
      </c>
      <c r="I7" s="137">
        <f aca="true" t="shared" si="1" ref="I7:I26">H7/F7*100</f>
        <v>100</v>
      </c>
    </row>
    <row r="8" spans="1:9" ht="19.5" customHeight="1">
      <c r="A8" s="131" t="s">
        <v>19</v>
      </c>
      <c r="B8" s="138">
        <v>5042</v>
      </c>
      <c r="C8" s="133">
        <v>4074</v>
      </c>
      <c r="D8" s="133">
        <v>3740</v>
      </c>
      <c r="E8" s="134">
        <f t="shared" si="0"/>
        <v>74.1769139230464</v>
      </c>
      <c r="F8" s="139">
        <v>2033</v>
      </c>
      <c r="G8" s="136">
        <v>1772</v>
      </c>
      <c r="H8" s="136">
        <v>1772</v>
      </c>
      <c r="I8" s="137">
        <f t="shared" si="1"/>
        <v>87.16182980816527</v>
      </c>
    </row>
    <row r="9" spans="1:9" ht="19.5" customHeight="1">
      <c r="A9" s="131" t="s">
        <v>1</v>
      </c>
      <c r="B9" s="138">
        <v>3728</v>
      </c>
      <c r="C9" s="133">
        <v>3728</v>
      </c>
      <c r="D9" s="133">
        <v>3728</v>
      </c>
      <c r="E9" s="134">
        <f t="shared" si="0"/>
        <v>100</v>
      </c>
      <c r="F9" s="139">
        <v>2127</v>
      </c>
      <c r="G9" s="136">
        <v>2127</v>
      </c>
      <c r="H9" s="136">
        <v>2127</v>
      </c>
      <c r="I9" s="137">
        <f t="shared" si="1"/>
        <v>100</v>
      </c>
    </row>
    <row r="10" spans="1:9" ht="19.5" customHeight="1">
      <c r="A10" s="131" t="s">
        <v>2</v>
      </c>
      <c r="B10" s="138">
        <v>3381</v>
      </c>
      <c r="C10" s="133">
        <v>3381</v>
      </c>
      <c r="D10" s="133">
        <v>3381</v>
      </c>
      <c r="E10" s="134">
        <f t="shared" si="0"/>
        <v>100</v>
      </c>
      <c r="F10" s="139">
        <v>495</v>
      </c>
      <c r="G10" s="136">
        <v>495</v>
      </c>
      <c r="H10" s="136">
        <v>495</v>
      </c>
      <c r="I10" s="137">
        <f t="shared" si="1"/>
        <v>100</v>
      </c>
    </row>
    <row r="11" spans="1:9" ht="19.5" customHeight="1">
      <c r="A11" s="131" t="s">
        <v>16</v>
      </c>
      <c r="B11" s="138">
        <v>3876</v>
      </c>
      <c r="C11" s="133">
        <v>3876</v>
      </c>
      <c r="D11" s="133">
        <v>3876</v>
      </c>
      <c r="E11" s="134">
        <f t="shared" si="0"/>
        <v>100</v>
      </c>
      <c r="F11" s="139">
        <v>4597</v>
      </c>
      <c r="G11" s="136">
        <v>4597</v>
      </c>
      <c r="H11" s="136">
        <v>4597</v>
      </c>
      <c r="I11" s="137">
        <f t="shared" si="1"/>
        <v>100</v>
      </c>
    </row>
    <row r="12" spans="1:9" ht="20.25" customHeight="1">
      <c r="A12" s="131" t="s">
        <v>3</v>
      </c>
      <c r="B12" s="138">
        <v>5068</v>
      </c>
      <c r="C12" s="133">
        <v>5068</v>
      </c>
      <c r="D12" s="133">
        <v>5068</v>
      </c>
      <c r="E12" s="134">
        <f t="shared" si="0"/>
        <v>100</v>
      </c>
      <c r="F12" s="139">
        <v>3866</v>
      </c>
      <c r="G12" s="136">
        <v>3100</v>
      </c>
      <c r="H12" s="136">
        <v>3100</v>
      </c>
      <c r="I12" s="137">
        <f t="shared" si="1"/>
        <v>80.1862390067253</v>
      </c>
    </row>
    <row r="13" spans="1:9" ht="20.25" customHeight="1">
      <c r="A13" s="131" t="s">
        <v>4</v>
      </c>
      <c r="B13" s="138">
        <v>5036</v>
      </c>
      <c r="C13" s="133">
        <v>5014</v>
      </c>
      <c r="D13" s="133">
        <v>5014</v>
      </c>
      <c r="E13" s="134">
        <f t="shared" si="0"/>
        <v>99.56314535345511</v>
      </c>
      <c r="F13" s="139">
        <v>9204</v>
      </c>
      <c r="G13" s="136">
        <v>6050</v>
      </c>
      <c r="H13" s="136">
        <v>5963</v>
      </c>
      <c r="I13" s="137">
        <f t="shared" si="1"/>
        <v>64.787049109083</v>
      </c>
    </row>
    <row r="14" spans="1:9" ht="18.75" customHeight="1">
      <c r="A14" s="131" t="s">
        <v>5</v>
      </c>
      <c r="B14" s="138">
        <v>2564</v>
      </c>
      <c r="C14" s="133">
        <v>2554</v>
      </c>
      <c r="D14" s="133">
        <v>2554</v>
      </c>
      <c r="E14" s="134">
        <f t="shared" si="0"/>
        <v>99.60998439937597</v>
      </c>
      <c r="F14" s="139">
        <v>1151</v>
      </c>
      <c r="G14" s="136">
        <v>1151</v>
      </c>
      <c r="H14" s="136">
        <v>1151</v>
      </c>
      <c r="I14" s="137">
        <f t="shared" si="1"/>
        <v>100</v>
      </c>
    </row>
    <row r="15" spans="1:9" ht="18" customHeight="1">
      <c r="A15" s="131" t="s">
        <v>6</v>
      </c>
      <c r="B15" s="138">
        <v>795</v>
      </c>
      <c r="C15" s="133">
        <v>795</v>
      </c>
      <c r="D15" s="133">
        <v>795</v>
      </c>
      <c r="E15" s="134">
        <f t="shared" si="0"/>
        <v>100</v>
      </c>
      <c r="F15" s="139">
        <v>199</v>
      </c>
      <c r="G15" s="136">
        <v>199</v>
      </c>
      <c r="H15" s="136">
        <v>199</v>
      </c>
      <c r="I15" s="137">
        <f t="shared" si="1"/>
        <v>100</v>
      </c>
    </row>
    <row r="16" spans="1:9" ht="18.75" customHeight="1">
      <c r="A16" s="131" t="s">
        <v>7</v>
      </c>
      <c r="B16" s="138">
        <v>2125</v>
      </c>
      <c r="C16" s="133">
        <v>2180</v>
      </c>
      <c r="D16" s="133">
        <v>2180</v>
      </c>
      <c r="E16" s="134">
        <f t="shared" si="0"/>
        <v>102.58823529411765</v>
      </c>
      <c r="F16" s="139">
        <v>1723</v>
      </c>
      <c r="G16" s="136">
        <v>1723</v>
      </c>
      <c r="H16" s="136">
        <v>1723</v>
      </c>
      <c r="I16" s="137">
        <f t="shared" si="1"/>
        <v>100</v>
      </c>
    </row>
    <row r="17" spans="1:9" ht="18" customHeight="1">
      <c r="A17" s="131" t="s">
        <v>8</v>
      </c>
      <c r="B17" s="138">
        <v>1362</v>
      </c>
      <c r="C17" s="133">
        <v>1362</v>
      </c>
      <c r="D17" s="133">
        <v>1362</v>
      </c>
      <c r="E17" s="134">
        <f t="shared" si="0"/>
        <v>100</v>
      </c>
      <c r="F17" s="139">
        <v>445</v>
      </c>
      <c r="G17" s="136">
        <v>445</v>
      </c>
      <c r="H17" s="136">
        <v>445</v>
      </c>
      <c r="I17" s="137">
        <f t="shared" si="1"/>
        <v>100</v>
      </c>
    </row>
    <row r="18" spans="1:9" ht="18" customHeight="1">
      <c r="A18" s="131" t="s">
        <v>20</v>
      </c>
      <c r="B18" s="138">
        <v>3116</v>
      </c>
      <c r="C18" s="133">
        <v>3116</v>
      </c>
      <c r="D18" s="133">
        <v>3116</v>
      </c>
      <c r="E18" s="134">
        <f t="shared" si="0"/>
        <v>100</v>
      </c>
      <c r="F18" s="139" t="s">
        <v>119</v>
      </c>
      <c r="G18" s="136">
        <v>1531</v>
      </c>
      <c r="H18" s="136">
        <v>1531</v>
      </c>
      <c r="I18" s="137">
        <f t="shared" si="1"/>
        <v>88.03910293271996</v>
      </c>
    </row>
    <row r="19" spans="1:9" ht="19.5" customHeight="1">
      <c r="A19" s="131" t="s">
        <v>9</v>
      </c>
      <c r="B19" s="138">
        <v>1821</v>
      </c>
      <c r="C19" s="133">
        <v>1821</v>
      </c>
      <c r="D19" s="133">
        <v>1821</v>
      </c>
      <c r="E19" s="134">
        <f t="shared" si="0"/>
        <v>100</v>
      </c>
      <c r="F19" s="139">
        <v>1140</v>
      </c>
      <c r="G19" s="136">
        <v>1140</v>
      </c>
      <c r="H19" s="136">
        <v>1140</v>
      </c>
      <c r="I19" s="137">
        <f t="shared" si="1"/>
        <v>100</v>
      </c>
    </row>
    <row r="20" spans="1:9" ht="18" customHeight="1">
      <c r="A20" s="131" t="s">
        <v>10</v>
      </c>
      <c r="B20" s="138">
        <v>3119</v>
      </c>
      <c r="C20" s="133">
        <v>3119</v>
      </c>
      <c r="D20" s="133">
        <v>3119</v>
      </c>
      <c r="E20" s="134">
        <f t="shared" si="0"/>
        <v>100</v>
      </c>
      <c r="F20" s="139">
        <v>2655</v>
      </c>
      <c r="G20" s="136">
        <v>2655</v>
      </c>
      <c r="H20" s="136">
        <v>2655</v>
      </c>
      <c r="I20" s="137">
        <f t="shared" si="1"/>
        <v>100</v>
      </c>
    </row>
    <row r="21" spans="1:9" ht="18.75" customHeight="1">
      <c r="A21" s="131" t="s">
        <v>21</v>
      </c>
      <c r="B21" s="138">
        <v>1751</v>
      </c>
      <c r="C21" s="133">
        <v>1751</v>
      </c>
      <c r="D21" s="133">
        <v>1751</v>
      </c>
      <c r="E21" s="134">
        <f t="shared" si="0"/>
        <v>100</v>
      </c>
      <c r="F21" s="139">
        <v>3408</v>
      </c>
      <c r="G21" s="136">
        <v>3408</v>
      </c>
      <c r="H21" s="136">
        <v>3408</v>
      </c>
      <c r="I21" s="137">
        <f t="shared" si="1"/>
        <v>100</v>
      </c>
    </row>
    <row r="22" spans="1:9" ht="19.5" customHeight="1">
      <c r="A22" s="131" t="s">
        <v>22</v>
      </c>
      <c r="B22" s="138">
        <v>5186</v>
      </c>
      <c r="C22" s="133">
        <v>4832</v>
      </c>
      <c r="D22" s="133">
        <v>4832</v>
      </c>
      <c r="E22" s="134">
        <f t="shared" si="0"/>
        <v>93.1739298110297</v>
      </c>
      <c r="F22" s="139">
        <v>1991</v>
      </c>
      <c r="G22" s="136">
        <v>456</v>
      </c>
      <c r="H22" s="136">
        <v>456</v>
      </c>
      <c r="I22" s="137">
        <f t="shared" si="1"/>
        <v>22.903063787041688</v>
      </c>
    </row>
    <row r="23" spans="1:9" ht="18.75" customHeight="1">
      <c r="A23" s="131" t="s">
        <v>11</v>
      </c>
      <c r="B23" s="138">
        <v>2178</v>
      </c>
      <c r="C23" s="133">
        <v>2178</v>
      </c>
      <c r="D23" s="133">
        <v>2178</v>
      </c>
      <c r="E23" s="134">
        <f t="shared" si="0"/>
        <v>100</v>
      </c>
      <c r="F23" s="139">
        <v>1002</v>
      </c>
      <c r="G23" s="136">
        <v>1002</v>
      </c>
      <c r="H23" s="136">
        <v>1002</v>
      </c>
      <c r="I23" s="137">
        <f t="shared" si="1"/>
        <v>100</v>
      </c>
    </row>
    <row r="24" spans="1:9" ht="18.75" customHeight="1">
      <c r="A24" s="131" t="s">
        <v>12</v>
      </c>
      <c r="B24" s="138">
        <v>6295</v>
      </c>
      <c r="C24" s="133">
        <v>6483</v>
      </c>
      <c r="D24" s="133">
        <v>6483</v>
      </c>
      <c r="E24" s="134">
        <f t="shared" si="0"/>
        <v>102.98649722001589</v>
      </c>
      <c r="F24" s="139">
        <v>2160</v>
      </c>
      <c r="G24" s="136">
        <v>2160</v>
      </c>
      <c r="H24" s="136">
        <v>2160</v>
      </c>
      <c r="I24" s="137">
        <f t="shared" si="1"/>
        <v>100</v>
      </c>
    </row>
    <row r="25" spans="1:9" ht="18.75" customHeight="1">
      <c r="A25" s="131" t="s">
        <v>23</v>
      </c>
      <c r="B25" s="138">
        <v>3988</v>
      </c>
      <c r="C25" s="133">
        <v>3988</v>
      </c>
      <c r="D25" s="133">
        <v>3988</v>
      </c>
      <c r="E25" s="134">
        <f t="shared" si="0"/>
        <v>100</v>
      </c>
      <c r="F25" s="139">
        <v>2408</v>
      </c>
      <c r="G25" s="136">
        <v>1800</v>
      </c>
      <c r="H25" s="136">
        <v>1800</v>
      </c>
      <c r="I25" s="137">
        <f t="shared" si="1"/>
        <v>74.75083056478405</v>
      </c>
    </row>
    <row r="26" spans="1:9" ht="21" customHeight="1">
      <c r="A26" s="131" t="s">
        <v>13</v>
      </c>
      <c r="B26" s="138">
        <v>3868</v>
      </c>
      <c r="C26" s="133">
        <v>3727</v>
      </c>
      <c r="D26" s="133">
        <v>3727</v>
      </c>
      <c r="E26" s="134">
        <f t="shared" si="0"/>
        <v>96.35470527404343</v>
      </c>
      <c r="F26" s="139">
        <v>3968</v>
      </c>
      <c r="G26" s="136">
        <v>1184</v>
      </c>
      <c r="H26" s="136">
        <v>1146</v>
      </c>
      <c r="I26" s="137">
        <f t="shared" si="1"/>
        <v>28.881048387096776</v>
      </c>
    </row>
    <row r="27" spans="1:9" ht="16.5">
      <c r="A27" s="140"/>
      <c r="B27" s="141"/>
      <c r="C27" s="142"/>
      <c r="D27" s="142"/>
      <c r="E27" s="134"/>
      <c r="F27" s="143"/>
      <c r="G27" s="136"/>
      <c r="H27" s="136"/>
      <c r="I27" s="137"/>
    </row>
    <row r="28" spans="1:9" ht="18.75" customHeight="1" thickBot="1">
      <c r="A28" s="144" t="s">
        <v>120</v>
      </c>
      <c r="B28" s="145">
        <f>SUM(B6:B27)</f>
        <v>72445</v>
      </c>
      <c r="C28" s="146">
        <f>SUM(C6:C27)</f>
        <v>71193</v>
      </c>
      <c r="D28" s="146">
        <f>SUM(D6:D27)</f>
        <v>70859</v>
      </c>
      <c r="E28" s="147">
        <f>D28/B28*100</f>
        <v>97.81075298502311</v>
      </c>
      <c r="F28" s="148">
        <f>SUM(F6:F27)</f>
        <v>47307</v>
      </c>
      <c r="G28" s="149">
        <f>SUM(G6:G27)</f>
        <v>39730</v>
      </c>
      <c r="H28" s="149">
        <f>SUM(H6:H27)</f>
        <v>39605</v>
      </c>
      <c r="I28" s="150">
        <f>H28/F28*100</f>
        <v>83.71911133658867</v>
      </c>
    </row>
  </sheetData>
  <sheetProtection/>
  <mergeCells count="5">
    <mergeCell ref="B1:H2"/>
    <mergeCell ref="A3:A5"/>
    <mergeCell ref="B3:I3"/>
    <mergeCell ref="B4:E4"/>
    <mergeCell ref="F4:I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N27" sqref="N27"/>
    </sheetView>
  </sheetViews>
  <sheetFormatPr defaultColWidth="9.00390625" defaultRowHeight="12.75"/>
  <cols>
    <col min="1" max="1" width="20.00390625" style="0" customWidth="1"/>
    <col min="2" max="2" width="7.875" style="0" customWidth="1"/>
    <col min="3" max="4" width="8.00390625" style="0" customWidth="1"/>
    <col min="5" max="5" width="8.375" style="0" customWidth="1"/>
    <col min="6" max="6" width="8.25390625" style="0" customWidth="1"/>
    <col min="7" max="7" width="7.875" style="0" customWidth="1"/>
    <col min="8" max="8" width="7.75390625" style="0" customWidth="1"/>
    <col min="9" max="9" width="7.375" style="0" customWidth="1"/>
    <col min="10" max="10" width="7.75390625" style="0" customWidth="1"/>
    <col min="11" max="11" width="8.25390625" style="0" customWidth="1"/>
    <col min="12" max="12" width="7.875" style="0" customWidth="1"/>
    <col min="13" max="13" width="8.25390625" style="0" customWidth="1"/>
    <col min="14" max="14" width="8.375" style="0" customWidth="1"/>
    <col min="15" max="15" width="7.75390625" style="0" customWidth="1"/>
    <col min="16" max="16" width="7.375" style="0" customWidth="1"/>
  </cols>
  <sheetData>
    <row r="1" spans="1:16" ht="15.75">
      <c r="A1" s="234"/>
      <c r="B1" s="342" t="s">
        <v>121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5">
        <v>42593</v>
      </c>
      <c r="P1" s="345"/>
    </row>
    <row r="2" spans="1:16" ht="16.5" thickBot="1">
      <c r="A2" s="235" t="s">
        <v>122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236"/>
      <c r="P2" s="236"/>
    </row>
    <row r="3" spans="1:16" ht="20.25" customHeight="1">
      <c r="A3" s="346" t="s">
        <v>123</v>
      </c>
      <c r="B3" s="349" t="s">
        <v>124</v>
      </c>
      <c r="C3" s="349"/>
      <c r="D3" s="349"/>
      <c r="E3" s="350" t="s">
        <v>125</v>
      </c>
      <c r="F3" s="350"/>
      <c r="G3" s="350"/>
      <c r="H3" s="350"/>
      <c r="I3" s="350"/>
      <c r="J3" s="350"/>
      <c r="K3" s="352" t="s">
        <v>126</v>
      </c>
      <c r="L3" s="352"/>
      <c r="M3" s="349" t="s">
        <v>127</v>
      </c>
      <c r="N3" s="349"/>
      <c r="O3" s="349"/>
      <c r="P3" s="353"/>
    </row>
    <row r="4" spans="1:16" ht="18.75" customHeight="1">
      <c r="A4" s="347"/>
      <c r="B4" s="354" t="s">
        <v>128</v>
      </c>
      <c r="C4" s="338" t="s">
        <v>129</v>
      </c>
      <c r="D4" s="338"/>
      <c r="E4" s="351"/>
      <c r="F4" s="351"/>
      <c r="G4" s="351"/>
      <c r="H4" s="351"/>
      <c r="I4" s="351"/>
      <c r="J4" s="351"/>
      <c r="K4" s="338" t="s">
        <v>130</v>
      </c>
      <c r="L4" s="338"/>
      <c r="M4" s="336" t="s">
        <v>131</v>
      </c>
      <c r="N4" s="336"/>
      <c r="O4" s="336" t="s">
        <v>132</v>
      </c>
      <c r="P4" s="337"/>
    </row>
    <row r="5" spans="1:16" ht="17.25" customHeight="1">
      <c r="A5" s="347"/>
      <c r="B5" s="354"/>
      <c r="C5" s="338" t="s">
        <v>133</v>
      </c>
      <c r="D5" s="338"/>
      <c r="E5" s="338" t="s">
        <v>134</v>
      </c>
      <c r="F5" s="338"/>
      <c r="G5" s="339" t="s">
        <v>135</v>
      </c>
      <c r="H5" s="339"/>
      <c r="I5" s="339" t="s">
        <v>136</v>
      </c>
      <c r="J5" s="339"/>
      <c r="K5" s="340" t="s">
        <v>137</v>
      </c>
      <c r="L5" s="340"/>
      <c r="M5" s="340" t="s">
        <v>135</v>
      </c>
      <c r="N5" s="340"/>
      <c r="O5" s="340" t="s">
        <v>135</v>
      </c>
      <c r="P5" s="341"/>
    </row>
    <row r="6" spans="1:16" ht="18.75" customHeight="1" thickBot="1">
      <c r="A6" s="348"/>
      <c r="B6" s="355"/>
      <c r="C6" s="237" t="s">
        <v>148</v>
      </c>
      <c r="D6" s="237" t="s">
        <v>150</v>
      </c>
      <c r="E6" s="238" t="s">
        <v>138</v>
      </c>
      <c r="F6" s="238" t="s">
        <v>139</v>
      </c>
      <c r="G6" s="238" t="s">
        <v>138</v>
      </c>
      <c r="H6" s="238" t="s">
        <v>139</v>
      </c>
      <c r="I6" s="238" t="s">
        <v>138</v>
      </c>
      <c r="J6" s="238" t="s">
        <v>139</v>
      </c>
      <c r="K6" s="238" t="s">
        <v>138</v>
      </c>
      <c r="L6" s="238" t="s">
        <v>139</v>
      </c>
      <c r="M6" s="238" t="s">
        <v>138</v>
      </c>
      <c r="N6" s="238" t="s">
        <v>139</v>
      </c>
      <c r="O6" s="238" t="s">
        <v>138</v>
      </c>
      <c r="P6" s="239" t="s">
        <v>139</v>
      </c>
    </row>
    <row r="7" spans="1:16" ht="22.5" customHeight="1">
      <c r="A7" s="240" t="s">
        <v>0</v>
      </c>
      <c r="B7" s="241">
        <v>56</v>
      </c>
      <c r="C7" s="241">
        <v>56</v>
      </c>
      <c r="D7" s="241">
        <v>56</v>
      </c>
      <c r="E7" s="242">
        <v>86</v>
      </c>
      <c r="F7" s="243">
        <v>81.2</v>
      </c>
      <c r="G7" s="242">
        <v>0.4</v>
      </c>
      <c r="H7" s="244">
        <v>0.4</v>
      </c>
      <c r="I7" s="242">
        <v>0.3</v>
      </c>
      <c r="J7" s="244">
        <v>0.3</v>
      </c>
      <c r="K7" s="245">
        <f aca="true" t="shared" si="0" ref="K7:K28">G7/D7*1000</f>
        <v>7.142857142857143</v>
      </c>
      <c r="L7" s="246">
        <v>7.142857142857143</v>
      </c>
      <c r="M7" s="247">
        <v>6.5</v>
      </c>
      <c r="N7" s="247">
        <v>6.5</v>
      </c>
      <c r="O7" s="248">
        <v>0.5</v>
      </c>
      <c r="P7" s="249">
        <v>0.5</v>
      </c>
    </row>
    <row r="8" spans="1:16" ht="18.75" customHeight="1">
      <c r="A8" s="250" t="s">
        <v>140</v>
      </c>
      <c r="B8" s="251">
        <v>1004</v>
      </c>
      <c r="C8" s="251">
        <v>1111</v>
      </c>
      <c r="D8" s="251">
        <v>1111</v>
      </c>
      <c r="E8" s="252">
        <v>2838</v>
      </c>
      <c r="F8" s="253">
        <v>2334.5</v>
      </c>
      <c r="G8" s="252">
        <v>13.2</v>
      </c>
      <c r="H8" s="254">
        <v>11.5</v>
      </c>
      <c r="I8" s="252">
        <v>11.6</v>
      </c>
      <c r="J8" s="254">
        <v>10.2</v>
      </c>
      <c r="K8" s="255">
        <f t="shared" si="0"/>
        <v>11.881188118811881</v>
      </c>
      <c r="L8" s="256">
        <v>11.581067472306142</v>
      </c>
      <c r="M8" s="257">
        <v>628</v>
      </c>
      <c r="N8" s="257">
        <v>698</v>
      </c>
      <c r="O8" s="258">
        <v>3</v>
      </c>
      <c r="P8" s="259">
        <v>3</v>
      </c>
    </row>
    <row r="9" spans="1:16" ht="18.75" customHeight="1">
      <c r="A9" s="250" t="s">
        <v>141</v>
      </c>
      <c r="B9" s="251">
        <v>1149</v>
      </c>
      <c r="C9" s="251">
        <v>1149</v>
      </c>
      <c r="D9" s="251">
        <v>1149</v>
      </c>
      <c r="E9" s="252">
        <v>2709</v>
      </c>
      <c r="F9" s="253">
        <v>2314.2</v>
      </c>
      <c r="G9" s="252">
        <v>12.6</v>
      </c>
      <c r="H9" s="254">
        <v>11.4</v>
      </c>
      <c r="I9" s="252">
        <v>11.5</v>
      </c>
      <c r="J9" s="254">
        <v>9.1</v>
      </c>
      <c r="K9" s="255">
        <f t="shared" si="0"/>
        <v>10.966057441253263</v>
      </c>
      <c r="L9" s="256">
        <v>12.012644889357219</v>
      </c>
      <c r="M9" s="257">
        <v>892</v>
      </c>
      <c r="N9" s="257">
        <v>852</v>
      </c>
      <c r="O9" s="258">
        <v>4</v>
      </c>
      <c r="P9" s="259">
        <v>4</v>
      </c>
    </row>
    <row r="10" spans="1:16" ht="20.25" customHeight="1">
      <c r="A10" s="250" t="s">
        <v>1</v>
      </c>
      <c r="B10" s="251">
        <v>299</v>
      </c>
      <c r="C10" s="251">
        <v>330</v>
      </c>
      <c r="D10" s="251">
        <v>330</v>
      </c>
      <c r="E10" s="252">
        <v>666.5</v>
      </c>
      <c r="F10" s="253">
        <v>588.7</v>
      </c>
      <c r="G10" s="252">
        <v>3.1</v>
      </c>
      <c r="H10" s="254">
        <v>2.9</v>
      </c>
      <c r="I10" s="252">
        <v>3</v>
      </c>
      <c r="J10" s="254">
        <v>2.8</v>
      </c>
      <c r="K10" s="255">
        <f t="shared" si="0"/>
        <v>9.393939393939394</v>
      </c>
      <c r="L10" s="256">
        <v>9.764309764309763</v>
      </c>
      <c r="M10" s="257">
        <v>770</v>
      </c>
      <c r="N10" s="257">
        <v>741</v>
      </c>
      <c r="O10" s="258">
        <v>4</v>
      </c>
      <c r="P10" s="259">
        <v>4</v>
      </c>
    </row>
    <row r="11" spans="1:16" ht="18.75" customHeight="1">
      <c r="A11" s="250" t="s">
        <v>2</v>
      </c>
      <c r="B11" s="251">
        <v>690</v>
      </c>
      <c r="C11" s="251">
        <v>690</v>
      </c>
      <c r="D11" s="251">
        <v>690</v>
      </c>
      <c r="E11" s="252">
        <v>1870.5</v>
      </c>
      <c r="F11" s="253">
        <v>1684.9</v>
      </c>
      <c r="G11" s="252">
        <v>8.7</v>
      </c>
      <c r="H11" s="254">
        <v>8.3</v>
      </c>
      <c r="I11" s="252">
        <v>7.6</v>
      </c>
      <c r="J11" s="254">
        <v>7.3</v>
      </c>
      <c r="K11" s="255">
        <f t="shared" si="0"/>
        <v>12.608695652173912</v>
      </c>
      <c r="L11" s="256">
        <v>12.028985507246377</v>
      </c>
      <c r="M11" s="257">
        <v>1536.5</v>
      </c>
      <c r="N11" s="257">
        <v>1495</v>
      </c>
      <c r="O11" s="258">
        <v>10.5</v>
      </c>
      <c r="P11" s="259">
        <v>10.5</v>
      </c>
    </row>
    <row r="12" spans="1:16" ht="19.5" customHeight="1">
      <c r="A12" s="250" t="s">
        <v>16</v>
      </c>
      <c r="B12" s="251">
        <v>433</v>
      </c>
      <c r="C12" s="251">
        <v>467</v>
      </c>
      <c r="D12" s="251">
        <v>467</v>
      </c>
      <c r="E12" s="252">
        <v>1677</v>
      </c>
      <c r="F12" s="253">
        <v>1400.7</v>
      </c>
      <c r="G12" s="252">
        <v>7.8</v>
      </c>
      <c r="H12" s="254">
        <v>6.9</v>
      </c>
      <c r="I12" s="252">
        <v>7.6</v>
      </c>
      <c r="J12" s="254">
        <v>6.8</v>
      </c>
      <c r="K12" s="255">
        <f t="shared" si="0"/>
        <v>16.70235546038544</v>
      </c>
      <c r="L12" s="256">
        <v>15.935334872979215</v>
      </c>
      <c r="M12" s="257">
        <v>1645.1</v>
      </c>
      <c r="N12" s="257">
        <v>1613.2</v>
      </c>
      <c r="O12" s="258">
        <v>9.8</v>
      </c>
      <c r="P12" s="259">
        <v>10.6</v>
      </c>
    </row>
    <row r="13" spans="1:16" ht="18.75" customHeight="1">
      <c r="A13" s="250" t="s">
        <v>3</v>
      </c>
      <c r="B13" s="251">
        <v>1659</v>
      </c>
      <c r="C13" s="251">
        <v>1380</v>
      </c>
      <c r="D13" s="251">
        <v>1380</v>
      </c>
      <c r="E13" s="252">
        <v>4192.5</v>
      </c>
      <c r="F13" s="253">
        <v>5075</v>
      </c>
      <c r="G13" s="252">
        <v>19.5</v>
      </c>
      <c r="H13" s="254">
        <v>25</v>
      </c>
      <c r="I13" s="252">
        <v>16.6</v>
      </c>
      <c r="J13" s="254">
        <v>21.8</v>
      </c>
      <c r="K13" s="255">
        <f t="shared" si="0"/>
        <v>14.130434782608695</v>
      </c>
      <c r="L13" s="256">
        <v>15.069318866787222</v>
      </c>
      <c r="M13" s="257">
        <v>523</v>
      </c>
      <c r="N13" s="257">
        <v>685</v>
      </c>
      <c r="O13" s="258">
        <v>3</v>
      </c>
      <c r="P13" s="259">
        <v>3</v>
      </c>
    </row>
    <row r="14" spans="1:16" ht="19.5" customHeight="1">
      <c r="A14" s="250" t="s">
        <v>4</v>
      </c>
      <c r="B14" s="251">
        <v>2742</v>
      </c>
      <c r="C14" s="251">
        <v>2742</v>
      </c>
      <c r="D14" s="251">
        <v>2742</v>
      </c>
      <c r="E14" s="252">
        <v>8127</v>
      </c>
      <c r="F14" s="253">
        <v>7998.2</v>
      </c>
      <c r="G14" s="252">
        <v>37.8</v>
      </c>
      <c r="H14" s="254">
        <v>39.4</v>
      </c>
      <c r="I14" s="252">
        <v>33.8</v>
      </c>
      <c r="J14" s="254">
        <v>35.3</v>
      </c>
      <c r="K14" s="255">
        <f t="shared" si="0"/>
        <v>13.785557986870897</v>
      </c>
      <c r="L14" s="256">
        <v>15.306915306915306</v>
      </c>
      <c r="M14" s="257">
        <v>2808</v>
      </c>
      <c r="N14" s="257">
        <v>2282</v>
      </c>
      <c r="O14" s="258">
        <v>27</v>
      </c>
      <c r="P14" s="259">
        <v>27</v>
      </c>
    </row>
    <row r="15" spans="1:16" ht="18.75" customHeight="1">
      <c r="A15" s="250" t="s">
        <v>5</v>
      </c>
      <c r="B15" s="251">
        <v>711</v>
      </c>
      <c r="C15" s="251">
        <v>720</v>
      </c>
      <c r="D15" s="251">
        <v>720</v>
      </c>
      <c r="E15" s="252">
        <v>1311.1</v>
      </c>
      <c r="F15" s="253">
        <v>1502.2</v>
      </c>
      <c r="G15" s="252">
        <v>8.1</v>
      </c>
      <c r="H15" s="254">
        <v>7.4</v>
      </c>
      <c r="I15" s="252">
        <v>7.6</v>
      </c>
      <c r="J15" s="254">
        <v>6.9</v>
      </c>
      <c r="K15" s="255">
        <f t="shared" si="0"/>
        <v>11.25</v>
      </c>
      <c r="L15" s="256">
        <v>11.349693251533743</v>
      </c>
      <c r="M15" s="257">
        <v>58.1</v>
      </c>
      <c r="N15" s="257">
        <v>55</v>
      </c>
      <c r="O15" s="258">
        <v>0.3</v>
      </c>
      <c r="P15" s="259">
        <v>0.3</v>
      </c>
    </row>
    <row r="16" spans="1:16" ht="19.5" customHeight="1">
      <c r="A16" s="250" t="s">
        <v>6</v>
      </c>
      <c r="B16" s="251">
        <v>600</v>
      </c>
      <c r="C16" s="251">
        <v>596</v>
      </c>
      <c r="D16" s="251">
        <v>596</v>
      </c>
      <c r="E16" s="252">
        <v>1655.5</v>
      </c>
      <c r="F16" s="253">
        <v>1705.2</v>
      </c>
      <c r="G16" s="252">
        <v>7.7</v>
      </c>
      <c r="H16" s="254">
        <v>8.4</v>
      </c>
      <c r="I16" s="252">
        <v>7.2</v>
      </c>
      <c r="J16" s="254">
        <v>7.1</v>
      </c>
      <c r="K16" s="255">
        <f t="shared" si="0"/>
        <v>12.919463087248323</v>
      </c>
      <c r="L16" s="256">
        <v>14</v>
      </c>
      <c r="M16" s="257">
        <v>2531</v>
      </c>
      <c r="N16" s="257">
        <v>2240</v>
      </c>
      <c r="O16" s="258">
        <v>13</v>
      </c>
      <c r="P16" s="259">
        <v>15</v>
      </c>
    </row>
    <row r="17" spans="1:16" ht="18.75" customHeight="1">
      <c r="A17" s="250" t="s">
        <v>7</v>
      </c>
      <c r="B17" s="251">
        <v>950</v>
      </c>
      <c r="C17" s="251">
        <v>950</v>
      </c>
      <c r="D17" s="251">
        <v>950</v>
      </c>
      <c r="E17" s="252">
        <v>3676.5</v>
      </c>
      <c r="F17" s="253">
        <v>2699.9</v>
      </c>
      <c r="G17" s="252">
        <v>17.1</v>
      </c>
      <c r="H17" s="254">
        <v>13.3</v>
      </c>
      <c r="I17" s="252">
        <v>16.9</v>
      </c>
      <c r="J17" s="254">
        <v>12.8</v>
      </c>
      <c r="K17" s="255">
        <f t="shared" si="0"/>
        <v>18.000000000000004</v>
      </c>
      <c r="L17" s="256">
        <v>15.217391304347826</v>
      </c>
      <c r="M17" s="257">
        <v>1060</v>
      </c>
      <c r="N17" s="257">
        <v>720</v>
      </c>
      <c r="O17" s="258">
        <v>5</v>
      </c>
      <c r="P17" s="259">
        <v>5</v>
      </c>
    </row>
    <row r="18" spans="1:16" ht="18" customHeight="1">
      <c r="A18" s="250" t="s">
        <v>8</v>
      </c>
      <c r="B18" s="251">
        <v>314</v>
      </c>
      <c r="C18" s="251">
        <v>397</v>
      </c>
      <c r="D18" s="251">
        <v>397</v>
      </c>
      <c r="E18" s="252">
        <v>831.6</v>
      </c>
      <c r="F18" s="253">
        <v>466.9</v>
      </c>
      <c r="G18" s="252">
        <v>4</v>
      </c>
      <c r="H18" s="254">
        <v>2.3</v>
      </c>
      <c r="I18" s="252">
        <v>2.9</v>
      </c>
      <c r="J18" s="254">
        <v>1.8</v>
      </c>
      <c r="K18" s="255">
        <f t="shared" si="0"/>
        <v>10.075566750629722</v>
      </c>
      <c r="L18" s="256">
        <v>9.126984126984127</v>
      </c>
      <c r="M18" s="257">
        <v>1863</v>
      </c>
      <c r="N18" s="257">
        <v>679.7</v>
      </c>
      <c r="O18" s="258">
        <v>10</v>
      </c>
      <c r="P18" s="259">
        <v>3</v>
      </c>
    </row>
    <row r="19" spans="1:16" ht="19.5" customHeight="1">
      <c r="A19" s="250" t="s">
        <v>142</v>
      </c>
      <c r="B19" s="251">
        <v>1326</v>
      </c>
      <c r="C19" s="251">
        <v>1384</v>
      </c>
      <c r="D19" s="251">
        <v>1384</v>
      </c>
      <c r="E19" s="252">
        <v>3160.5</v>
      </c>
      <c r="F19" s="253">
        <v>2760.8</v>
      </c>
      <c r="G19" s="252">
        <v>14.3</v>
      </c>
      <c r="H19" s="254">
        <v>13.6</v>
      </c>
      <c r="I19" s="252">
        <v>13.1</v>
      </c>
      <c r="J19" s="254">
        <v>11.8</v>
      </c>
      <c r="K19" s="255">
        <f t="shared" si="0"/>
        <v>10.332369942196532</v>
      </c>
      <c r="L19" s="256">
        <v>10.256410256410257</v>
      </c>
      <c r="M19" s="257">
        <v>839</v>
      </c>
      <c r="N19" s="257">
        <v>912</v>
      </c>
      <c r="O19" s="258">
        <v>5</v>
      </c>
      <c r="P19" s="259">
        <v>5</v>
      </c>
    </row>
    <row r="20" spans="1:16" ht="18" customHeight="1">
      <c r="A20" s="250" t="s">
        <v>9</v>
      </c>
      <c r="B20" s="251">
        <v>1300</v>
      </c>
      <c r="C20" s="251">
        <v>1281</v>
      </c>
      <c r="D20" s="251">
        <v>1281</v>
      </c>
      <c r="E20" s="252">
        <v>3246.5</v>
      </c>
      <c r="F20" s="253">
        <v>3390.1</v>
      </c>
      <c r="G20" s="252">
        <v>15.1</v>
      </c>
      <c r="H20" s="254">
        <v>16.7</v>
      </c>
      <c r="I20" s="252">
        <v>13.7</v>
      </c>
      <c r="J20" s="254">
        <v>15.3</v>
      </c>
      <c r="K20" s="255">
        <f t="shared" si="0"/>
        <v>11.787665886026542</v>
      </c>
      <c r="L20" s="256">
        <v>13.149606299212598</v>
      </c>
      <c r="M20" s="257">
        <v>210.2</v>
      </c>
      <c r="N20" s="257">
        <v>214</v>
      </c>
      <c r="O20" s="258">
        <v>1.2</v>
      </c>
      <c r="P20" s="259">
        <v>1</v>
      </c>
    </row>
    <row r="21" spans="1:16" ht="18" customHeight="1">
      <c r="A21" s="250" t="s">
        <v>10</v>
      </c>
      <c r="B21" s="251">
        <v>933</v>
      </c>
      <c r="C21" s="251">
        <v>968</v>
      </c>
      <c r="D21" s="251">
        <v>968</v>
      </c>
      <c r="E21" s="252">
        <v>1677</v>
      </c>
      <c r="F21" s="253">
        <v>1684.9</v>
      </c>
      <c r="G21" s="252">
        <v>7.9</v>
      </c>
      <c r="H21" s="254">
        <v>8.3</v>
      </c>
      <c r="I21" s="252">
        <v>7.1</v>
      </c>
      <c r="J21" s="254">
        <v>7.2</v>
      </c>
      <c r="K21" s="255">
        <f t="shared" si="0"/>
        <v>8.161157024793388</v>
      </c>
      <c r="L21" s="256">
        <v>8.877005347593585</v>
      </c>
      <c r="M21" s="257">
        <v>419</v>
      </c>
      <c r="N21" s="257">
        <v>462</v>
      </c>
      <c r="O21" s="258">
        <v>1.9</v>
      </c>
      <c r="P21" s="259">
        <v>2.2</v>
      </c>
    </row>
    <row r="22" spans="1:16" ht="18" customHeight="1">
      <c r="A22" s="250" t="s">
        <v>143</v>
      </c>
      <c r="B22" s="251">
        <v>976</v>
      </c>
      <c r="C22" s="251">
        <v>1020</v>
      </c>
      <c r="D22" s="251">
        <v>1020</v>
      </c>
      <c r="E22" s="252">
        <v>2881</v>
      </c>
      <c r="F22" s="253">
        <v>2740.5</v>
      </c>
      <c r="G22" s="252">
        <v>12.5</v>
      </c>
      <c r="H22" s="254">
        <v>13.5</v>
      </c>
      <c r="I22" s="252">
        <v>12.1</v>
      </c>
      <c r="J22" s="254">
        <v>13.1</v>
      </c>
      <c r="K22" s="255">
        <f t="shared" si="0"/>
        <v>12.254901960784313</v>
      </c>
      <c r="L22" s="256">
        <v>13.527054108216433</v>
      </c>
      <c r="M22" s="257">
        <v>1705.4</v>
      </c>
      <c r="N22" s="257">
        <v>1702</v>
      </c>
      <c r="O22" s="258">
        <v>7.7</v>
      </c>
      <c r="P22" s="259">
        <v>8.3</v>
      </c>
    </row>
    <row r="23" spans="1:16" ht="17.25" customHeight="1">
      <c r="A23" s="250" t="s">
        <v>144</v>
      </c>
      <c r="B23" s="251">
        <v>1980</v>
      </c>
      <c r="C23" s="251">
        <v>1968</v>
      </c>
      <c r="D23" s="251">
        <v>1968</v>
      </c>
      <c r="E23" s="252">
        <v>7826</v>
      </c>
      <c r="F23" s="253">
        <v>7835.8</v>
      </c>
      <c r="G23" s="252">
        <v>35.2</v>
      </c>
      <c r="H23" s="254">
        <v>38.6</v>
      </c>
      <c r="I23" s="252">
        <v>31.2</v>
      </c>
      <c r="J23" s="254">
        <v>34.1</v>
      </c>
      <c r="K23" s="255">
        <f t="shared" si="0"/>
        <v>17.88617886178862</v>
      </c>
      <c r="L23" s="256">
        <v>19.494949494949495</v>
      </c>
      <c r="M23" s="257">
        <v>744.5</v>
      </c>
      <c r="N23" s="257">
        <v>886.9</v>
      </c>
      <c r="O23" s="258">
        <v>3.6</v>
      </c>
      <c r="P23" s="259">
        <v>4.4</v>
      </c>
    </row>
    <row r="24" spans="1:16" ht="18" customHeight="1">
      <c r="A24" s="250" t="s">
        <v>11</v>
      </c>
      <c r="B24" s="251">
        <v>328</v>
      </c>
      <c r="C24" s="251">
        <v>358</v>
      </c>
      <c r="D24" s="251">
        <v>358</v>
      </c>
      <c r="E24" s="252">
        <v>780</v>
      </c>
      <c r="F24" s="253">
        <v>487.2</v>
      </c>
      <c r="G24" s="252">
        <v>3.9</v>
      </c>
      <c r="H24" s="254">
        <v>2.4</v>
      </c>
      <c r="I24" s="252">
        <v>2.3</v>
      </c>
      <c r="J24" s="254">
        <v>1.1</v>
      </c>
      <c r="K24" s="255">
        <f t="shared" si="0"/>
        <v>10.893854748603351</v>
      </c>
      <c r="L24" s="256">
        <v>9.448818897637794</v>
      </c>
      <c r="M24" s="257">
        <v>424</v>
      </c>
      <c r="N24" s="257">
        <v>348</v>
      </c>
      <c r="O24" s="258">
        <v>2</v>
      </c>
      <c r="P24" s="259">
        <v>3</v>
      </c>
    </row>
    <row r="25" spans="1:16" ht="19.5" customHeight="1">
      <c r="A25" s="250" t="s">
        <v>12</v>
      </c>
      <c r="B25" s="251">
        <v>1497</v>
      </c>
      <c r="C25" s="251">
        <v>1338</v>
      </c>
      <c r="D25" s="251">
        <v>1338</v>
      </c>
      <c r="E25" s="252">
        <v>3741</v>
      </c>
      <c r="F25" s="253">
        <v>3938.2</v>
      </c>
      <c r="G25" s="252">
        <v>17.2</v>
      </c>
      <c r="H25" s="254">
        <v>19.4</v>
      </c>
      <c r="I25" s="252">
        <v>10.5</v>
      </c>
      <c r="J25" s="254">
        <v>17.8</v>
      </c>
      <c r="K25" s="255">
        <f t="shared" si="0"/>
        <v>12.855007473841555</v>
      </c>
      <c r="L25" s="256">
        <v>12.959251837007347</v>
      </c>
      <c r="M25" s="257"/>
      <c r="N25" s="257"/>
      <c r="O25" s="258"/>
      <c r="P25" s="259"/>
    </row>
    <row r="26" spans="1:16" ht="18" customHeight="1">
      <c r="A26" s="250" t="s">
        <v>145</v>
      </c>
      <c r="B26" s="251">
        <v>551</v>
      </c>
      <c r="C26" s="251">
        <v>539</v>
      </c>
      <c r="D26" s="251">
        <v>539</v>
      </c>
      <c r="E26" s="252">
        <v>1268.5</v>
      </c>
      <c r="F26" s="253">
        <v>1258.6</v>
      </c>
      <c r="G26" s="252">
        <v>5.8</v>
      </c>
      <c r="H26" s="254">
        <v>6.2</v>
      </c>
      <c r="I26" s="252">
        <v>5.3</v>
      </c>
      <c r="J26" s="254">
        <v>5.7</v>
      </c>
      <c r="K26" s="255">
        <f>G26/D26*1000</f>
        <v>10.760667903525047</v>
      </c>
      <c r="L26" s="256">
        <v>10.420168067226891</v>
      </c>
      <c r="M26" s="257">
        <v>2688</v>
      </c>
      <c r="N26" s="257">
        <v>2825</v>
      </c>
      <c r="O26" s="258">
        <v>10</v>
      </c>
      <c r="P26" s="259">
        <v>11</v>
      </c>
    </row>
    <row r="27" spans="1:16" ht="17.25" customHeight="1">
      <c r="A27" s="250" t="s">
        <v>13</v>
      </c>
      <c r="B27" s="251">
        <v>3822</v>
      </c>
      <c r="C27" s="251">
        <v>3822</v>
      </c>
      <c r="D27" s="251">
        <v>3822</v>
      </c>
      <c r="E27" s="252">
        <v>9954.5</v>
      </c>
      <c r="F27" s="253">
        <v>8688.4</v>
      </c>
      <c r="G27" s="252">
        <v>46</v>
      </c>
      <c r="H27" s="254">
        <v>42.8</v>
      </c>
      <c r="I27" s="252">
        <v>43</v>
      </c>
      <c r="J27" s="254">
        <v>36.9</v>
      </c>
      <c r="K27" s="255">
        <f t="shared" si="0"/>
        <v>12.035583464154893</v>
      </c>
      <c r="L27" s="256">
        <v>11.198325484039769</v>
      </c>
      <c r="M27" s="257">
        <v>1452</v>
      </c>
      <c r="N27" s="257">
        <v>1884</v>
      </c>
      <c r="O27" s="258">
        <v>6</v>
      </c>
      <c r="P27" s="259">
        <v>10</v>
      </c>
    </row>
    <row r="28" spans="1:16" ht="20.25" customHeight="1" thickBot="1">
      <c r="A28" s="260" t="s">
        <v>146</v>
      </c>
      <c r="B28" s="261">
        <v>100</v>
      </c>
      <c r="C28" s="261">
        <v>100</v>
      </c>
      <c r="D28" s="261">
        <v>100</v>
      </c>
      <c r="E28" s="262">
        <v>150.5</v>
      </c>
      <c r="F28" s="263">
        <v>142.1</v>
      </c>
      <c r="G28" s="262">
        <v>0.7</v>
      </c>
      <c r="H28" s="264">
        <v>0.7</v>
      </c>
      <c r="I28" s="262">
        <v>2.4</v>
      </c>
      <c r="J28" s="264">
        <v>2.4</v>
      </c>
      <c r="K28" s="265">
        <f t="shared" si="0"/>
        <v>6.999999999999999</v>
      </c>
      <c r="L28" s="266">
        <v>7</v>
      </c>
      <c r="M28" s="267"/>
      <c r="N28" s="267"/>
      <c r="O28" s="268"/>
      <c r="P28" s="269"/>
    </row>
    <row r="29" spans="1:16" ht="18.75" customHeight="1" thickBot="1">
      <c r="A29" s="270" t="s">
        <v>147</v>
      </c>
      <c r="B29" s="271">
        <v>23432</v>
      </c>
      <c r="C29" s="272">
        <f>SUM(C7:C28)</f>
        <v>23366</v>
      </c>
      <c r="D29" s="272">
        <f>SUM(D7:D28)</f>
        <v>23366</v>
      </c>
      <c r="E29" s="273">
        <f>SUM(E7:E28)</f>
        <v>64326.7</v>
      </c>
      <c r="F29" s="274">
        <v>60778.2</v>
      </c>
      <c r="G29" s="275">
        <f>SUM(G7:G28)</f>
        <v>298.59999999999997</v>
      </c>
      <c r="H29" s="276">
        <v>299.4</v>
      </c>
      <c r="I29" s="277">
        <f>SUM(I7:I28)</f>
        <v>267.29999999999995</v>
      </c>
      <c r="J29" s="276">
        <v>267.6</v>
      </c>
      <c r="K29" s="278">
        <f>G29/D29*1000</f>
        <v>12.77925190447659</v>
      </c>
      <c r="L29" s="278">
        <v>13.128124177847935</v>
      </c>
      <c r="M29" s="277">
        <f>SUM(M7:M28)</f>
        <v>22803.300000000003</v>
      </c>
      <c r="N29" s="279">
        <v>21301.3</v>
      </c>
      <c r="O29" s="277">
        <f>SUM(O7:O28)</f>
        <v>127.5</v>
      </c>
      <c r="P29" s="279">
        <v>130.8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2016-08-10T11:03:29Z</cp:lastPrinted>
  <dcterms:created xsi:type="dcterms:W3CDTF">2015-09-15T07:38:08Z</dcterms:created>
  <dcterms:modified xsi:type="dcterms:W3CDTF">2016-08-11T06:34:22Z</dcterms:modified>
  <cp:category/>
  <cp:version/>
  <cp:contentType/>
  <cp:contentStatus/>
</cp:coreProperties>
</file>