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<sst xmlns="http://schemas.openxmlformats.org/spreadsheetml/2006/main" count="210" uniqueCount="68">
  <si>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</si>
  <si>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</si>
  <si>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</si>
  <si>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</si>
  <si>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</si>
  <si>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</si>
  <si>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</si>
  <si>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</si>
  <si>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</si>
  <si>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</si>
  <si>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</si>
  <si>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</si>
  <si>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</si>
  <si>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</si>
  <si>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</si>
  <si>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</si>
  <si>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</si>
  <si>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</si>
  <si>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</si>
  <si>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</si>
  <si>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</si>
  <si>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</si>
  <si>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</si>
  <si>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</si>
  <si>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</si>
  <si>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</si>
  <si>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</si>
  <si>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</si>
  <si>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</si>
  <si>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</si>
  <si>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</si>
  <si>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</si>
  <si>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</si>
  <si>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</si>
  <si>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</si>
  <si>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</si>
  <si>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</si>
  <si>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</si>
  <si>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</si>
  <si>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</si>
  <si>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</si>
  <si>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</si>
  <si>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</si>
  <si>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</si>
  <si>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</si>
  <si>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</si>
  <si>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</si>
  <si>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</si>
  <si>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</si>
  <si>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</si>
  <si>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</si>
  <si>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</si>
  <si>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</si>
  <si>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</si>
  <si>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</si>
  <si>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</si>
  <si>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</si>
  <si>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</si>
  <si>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</si>
  <si>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</si>
  <si>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</si>
  <si>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</si>
  <si>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</si>
  <si>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</si>
  <si>
    <t>Вешкаймский</t>
  </si>
  <si>
    <t>Теренгульский</t>
  </si>
  <si>
    <t>Вспашка зяби</t>
  </si>
  <si>
    <t>(стр.2)                             Оперативная отчетность по уборке урожая 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</si>
</sst>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7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"/>
      <name val="Arial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0">
    <xf numFmtId="0" fontId="0" fillId="0" borderId="0" xfId="0" applyAlignment="1">
      <alignment/>
    </xf>
    <xf numFmtId="164" fontId="22" fillId="0" borderId="10" xfId="53" applyNumberFormat="1" applyFont="1" applyBorder="1" applyProtection="1">
      <alignment/>
      <protection/>
    </xf>
    <xf numFmtId="3" fontId="22" fillId="0" borderId="11" xfId="53" applyNumberFormat="1" applyFont="1" applyBorder="1" applyAlignment="1" applyProtection="1">
      <alignment horizontal="right" vertical="center" wrapText="1"/>
      <protection/>
    </xf>
    <xf numFmtId="3" fontId="22" fillId="0" borderId="12" xfId="53" applyNumberFormat="1" applyFont="1" applyBorder="1" applyAlignment="1" applyProtection="1">
      <alignment horizontal="right" vertical="center" wrapText="1"/>
      <protection/>
    </xf>
    <xf numFmtId="164" fontId="22" fillId="0" borderId="13" xfId="53" applyNumberFormat="1" applyFont="1" applyBorder="1" applyProtection="1">
      <alignment/>
      <protection/>
    </xf>
    <xf numFmtId="3" fontId="22" fillId="0" borderId="12" xfId="53" applyNumberFormat="1" applyFont="1" applyBorder="1" applyAlignment="1" applyProtection="1">
      <alignment vertical="center" wrapText="1"/>
      <protection/>
    </xf>
    <xf numFmtId="3" fontId="22" fillId="0" borderId="14" xfId="53" applyNumberFormat="1" applyFont="1" applyBorder="1" applyAlignment="1" applyProtection="1">
      <alignment horizontal="right" vertical="center" wrapText="1"/>
      <protection/>
    </xf>
    <xf numFmtId="3" fontId="22" fillId="24" borderId="15" xfId="56" applyNumberFormat="1" applyFont="1" applyFill="1" applyBorder="1" applyAlignment="1" applyProtection="1">
      <alignment/>
      <protection/>
    </xf>
    <xf numFmtId="3" fontId="22" fillId="24" borderId="15" xfId="56" applyNumberFormat="1" applyFont="1" applyFill="1" applyBorder="1" applyAlignment="1" applyProtection="1">
      <alignment/>
      <protection locked="0"/>
    </xf>
    <xf numFmtId="177" fontId="22" fillId="24" borderId="16" xfId="56" applyNumberFormat="1" applyFont="1" applyFill="1" applyBorder="1" applyAlignment="1" applyProtection="1">
      <alignment/>
      <protection/>
    </xf>
    <xf numFmtId="177" fontId="22" fillId="24" borderId="13" xfId="56" applyNumberFormat="1" applyFont="1" applyFill="1" applyBorder="1" applyAlignment="1" applyProtection="1">
      <alignment/>
      <protection/>
    </xf>
    <xf numFmtId="3" fontId="22" fillId="0" borderId="17" xfId="53" applyNumberFormat="1" applyFont="1" applyBorder="1" applyAlignment="1" applyProtection="1">
      <alignment/>
      <protection/>
    </xf>
    <xf numFmtId="3" fontId="22" fillId="0" borderId="18" xfId="53" applyNumberFormat="1" applyFont="1" applyBorder="1" applyAlignment="1" applyProtection="1">
      <alignment/>
      <protection/>
    </xf>
    <xf numFmtId="177" fontId="22" fillId="24" borderId="19" xfId="56" applyNumberFormat="1" applyFont="1" applyFill="1" applyBorder="1" applyAlignment="1" applyProtection="1">
      <alignment/>
      <protection/>
    </xf>
    <xf numFmtId="164" fontId="22" fillId="0" borderId="19" xfId="53" applyNumberFormat="1" applyFont="1" applyBorder="1" applyProtection="1">
      <alignment/>
      <protection/>
    </xf>
    <xf numFmtId="0" fontId="27" fillId="0" borderId="20" xfId="53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9" fillId="0" borderId="0" xfId="53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21" xfId="53" applyFont="1" applyBorder="1" applyAlignment="1" applyProtection="1">
      <alignment horizontal="center" vertical="center" textRotation="90" wrapText="1"/>
      <protection locked="0"/>
    </xf>
    <xf numFmtId="0" fontId="22" fillId="0" borderId="22" xfId="53" applyFont="1" applyBorder="1" applyAlignment="1" applyProtection="1">
      <alignment horizontal="center" vertical="center" textRotation="90" wrapText="1"/>
      <protection locked="0"/>
    </xf>
    <xf numFmtId="0" fontId="22" fillId="0" borderId="23" xfId="53" applyFont="1" applyBorder="1" applyAlignment="1" applyProtection="1">
      <alignment horizontal="center" vertical="center" textRotation="90" wrapText="1"/>
      <protection locked="0"/>
    </xf>
    <xf numFmtId="0" fontId="22" fillId="0" borderId="24" xfId="53" applyFont="1" applyBorder="1" applyAlignment="1" applyProtection="1">
      <alignment horizontal="center" vertical="center" textRotation="90" wrapText="1"/>
      <protection locked="0"/>
    </xf>
    <xf numFmtId="0" fontId="23" fillId="0" borderId="25" xfId="56" applyFont="1" applyFill="1" applyBorder="1" applyAlignment="1" applyProtection="1">
      <alignment vertical="top" wrapText="1"/>
      <protection locked="0"/>
    </xf>
    <xf numFmtId="0" fontId="23" fillId="0" borderId="26" xfId="56" applyFont="1" applyFill="1" applyBorder="1" applyAlignment="1" applyProtection="1">
      <alignment vertical="top" wrapText="1"/>
      <protection locked="0"/>
    </xf>
    <xf numFmtId="0" fontId="22" fillId="0" borderId="27" xfId="53" applyFont="1" applyBorder="1" applyProtection="1">
      <alignment/>
      <protection locked="0"/>
    </xf>
    <xf numFmtId="0" fontId="22" fillId="0" borderId="15" xfId="53" applyFont="1" applyBorder="1" applyProtection="1">
      <alignment/>
      <protection locked="0"/>
    </xf>
    <xf numFmtId="0" fontId="24" fillId="0" borderId="28" xfId="53" applyFont="1" applyBorder="1" applyProtection="1">
      <alignment/>
      <protection locked="0"/>
    </xf>
    <xf numFmtId="0" fontId="22" fillId="0" borderId="29" xfId="53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30" xfId="53" applyFont="1" applyBorder="1" applyAlignment="1" applyProtection="1">
      <alignment vertical="center" wrapText="1"/>
      <protection/>
    </xf>
    <xf numFmtId="0" fontId="22" fillId="0" borderId="17" xfId="53" applyFont="1" applyBorder="1" applyProtection="1">
      <alignment/>
      <protection/>
    </xf>
    <xf numFmtId="0" fontId="22" fillId="0" borderId="18" xfId="53" applyFont="1" applyBorder="1" applyProtection="1">
      <alignment/>
      <protection/>
    </xf>
    <xf numFmtId="3" fontId="23" fillId="0" borderId="31" xfId="56" applyNumberFormat="1" applyFont="1" applyFill="1" applyBorder="1" applyAlignment="1" applyProtection="1">
      <alignment vertical="top" wrapText="1"/>
      <protection hidden="1"/>
    </xf>
    <xf numFmtId="3" fontId="23" fillId="0" borderId="32" xfId="56" applyNumberFormat="1" applyFont="1" applyFill="1" applyBorder="1" applyAlignment="1" applyProtection="1">
      <alignment vertical="top" wrapText="1"/>
      <protection hidden="1"/>
    </xf>
    <xf numFmtId="164" fontId="23" fillId="0" borderId="33" xfId="56" applyNumberFormat="1" applyFont="1" applyFill="1" applyBorder="1" applyAlignment="1" applyProtection="1">
      <alignment vertical="top" wrapText="1"/>
      <protection hidden="1"/>
    </xf>
    <xf numFmtId="3" fontId="22" fillId="0" borderId="34" xfId="0" applyNumberFormat="1" applyFont="1" applyBorder="1" applyAlignment="1" applyProtection="1">
      <alignment horizontal="right" vertical="center" wrapText="1"/>
      <protection hidden="1"/>
    </xf>
    <xf numFmtId="177" fontId="22" fillId="24" borderId="35" xfId="56" applyNumberFormat="1" applyFont="1" applyFill="1" applyBorder="1" applyAlignment="1" applyProtection="1">
      <alignment/>
      <protection hidden="1"/>
    </xf>
    <xf numFmtId="3" fontId="22" fillId="0" borderId="36" xfId="0" applyNumberFormat="1" applyFont="1" applyBorder="1" applyAlignment="1" applyProtection="1">
      <alignment horizontal="right" vertical="center" wrapText="1"/>
      <protection hidden="1"/>
    </xf>
    <xf numFmtId="1" fontId="22" fillId="24" borderId="37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38" xfId="0" applyNumberFormat="1" applyFont="1" applyBorder="1" applyAlignment="1" applyProtection="1">
      <alignment/>
      <protection hidden="1"/>
    </xf>
    <xf numFmtId="3" fontId="23" fillId="0" borderId="39" xfId="56" applyNumberFormat="1" applyFont="1" applyFill="1" applyBorder="1" applyAlignment="1" applyProtection="1">
      <alignment vertical="top" wrapText="1"/>
      <protection hidden="1"/>
    </xf>
    <xf numFmtId="3" fontId="23" fillId="0" borderId="30" xfId="56" applyNumberFormat="1" applyFont="1" applyFill="1" applyBorder="1" applyAlignment="1" applyProtection="1">
      <alignment vertical="top" wrapText="1"/>
      <protection hidden="1"/>
    </xf>
    <xf numFmtId="164" fontId="23" fillId="0" borderId="10" xfId="56" applyNumberFormat="1" applyFont="1" applyFill="1" applyBorder="1" applyAlignment="1" applyProtection="1">
      <alignment vertical="top" wrapText="1"/>
      <protection hidden="1"/>
    </xf>
    <xf numFmtId="3" fontId="22" fillId="0" borderId="40" xfId="0" applyNumberFormat="1" applyFont="1" applyBorder="1" applyAlignment="1" applyProtection="1">
      <alignment horizontal="right" vertical="center" wrapText="1"/>
      <protection hidden="1"/>
    </xf>
    <xf numFmtId="3" fontId="22" fillId="0" borderId="39" xfId="0" applyNumberFormat="1" applyFont="1" applyBorder="1" applyAlignment="1" applyProtection="1">
      <alignment horizontal="right" vertical="center" wrapText="1"/>
      <protection hidden="1"/>
    </xf>
    <xf numFmtId="1" fontId="22" fillId="24" borderId="3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10" xfId="0" applyNumberFormat="1" applyFont="1" applyBorder="1" applyAlignment="1" applyProtection="1">
      <alignment/>
      <protection hidden="1"/>
    </xf>
    <xf numFmtId="3" fontId="22" fillId="0" borderId="11" xfId="0" applyNumberFormat="1" applyFont="1" applyBorder="1" applyAlignment="1" applyProtection="1">
      <alignment horizontal="right" vertical="center" wrapText="1"/>
      <protection hidden="1"/>
    </xf>
    <xf numFmtId="3" fontId="22" fillId="0" borderId="12" xfId="0" applyNumberFormat="1" applyFont="1" applyBorder="1" applyAlignment="1" applyProtection="1">
      <alignment horizontal="right" vertical="center" wrapText="1"/>
      <protection hidden="1"/>
    </xf>
    <xf numFmtId="164" fontId="22" fillId="0" borderId="13" xfId="0" applyNumberFormat="1" applyFont="1" applyBorder="1" applyAlignment="1" applyProtection="1">
      <alignment/>
      <protection hidden="1"/>
    </xf>
    <xf numFmtId="0" fontId="22" fillId="0" borderId="41" xfId="53" applyFont="1" applyBorder="1" applyProtection="1">
      <alignment/>
      <protection locked="0"/>
    </xf>
    <xf numFmtId="164" fontId="23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17" xfId="0" applyFont="1" applyBorder="1" applyAlignment="1" applyProtection="1">
      <alignment/>
      <protection hidden="1"/>
    </xf>
    <xf numFmtId="0" fontId="22" fillId="0" borderId="18" xfId="0" applyFont="1" applyBorder="1" applyAlignment="1" applyProtection="1">
      <alignment/>
      <protection hidden="1"/>
    </xf>
    <xf numFmtId="3" fontId="35" fillId="0" borderId="0" xfId="0" applyNumberFormat="1" applyFont="1" applyAlignment="1" applyProtection="1">
      <alignment vertical="top"/>
      <protection locked="0"/>
    </xf>
    <xf numFmtId="3" fontId="22" fillId="0" borderId="36" xfId="53" applyNumberFormat="1" applyFont="1" applyFill="1" applyBorder="1" applyAlignment="1" applyProtection="1">
      <alignment horizontal="right" vertical="center" wrapText="1"/>
      <protection/>
    </xf>
    <xf numFmtId="3" fontId="22" fillId="0" borderId="30" xfId="56" applyNumberFormat="1" applyFont="1" applyFill="1" applyBorder="1" applyAlignment="1" applyProtection="1">
      <alignment/>
      <protection/>
    </xf>
    <xf numFmtId="3" fontId="22" fillId="0" borderId="37" xfId="56" applyNumberFormat="1" applyFont="1" applyFill="1" applyBorder="1" applyAlignment="1" applyProtection="1">
      <alignment/>
      <protection locked="0"/>
    </xf>
    <xf numFmtId="177" fontId="22" fillId="0" borderId="37" xfId="56" applyNumberFormat="1" applyFont="1" applyFill="1" applyBorder="1" applyAlignment="1" applyProtection="1">
      <alignment/>
      <protection/>
    </xf>
    <xf numFmtId="177" fontId="22" fillId="0" borderId="10" xfId="56" applyNumberFormat="1" applyFont="1" applyFill="1" applyBorder="1" applyAlignment="1" applyProtection="1">
      <alignment/>
      <protection/>
    </xf>
    <xf numFmtId="3" fontId="22" fillId="0" borderId="34" xfId="53" applyNumberFormat="1" applyFont="1" applyFill="1" applyBorder="1" applyAlignment="1" applyProtection="1">
      <alignment horizontal="right" vertical="center" wrapText="1"/>
      <protection/>
    </xf>
    <xf numFmtId="1" fontId="22" fillId="0" borderId="37" xfId="53" applyNumberFormat="1" applyFont="1" applyFill="1" applyBorder="1" applyProtection="1">
      <alignment/>
      <protection/>
    </xf>
    <xf numFmtId="164" fontId="22" fillId="0" borderId="10" xfId="53" applyNumberFormat="1" applyFont="1" applyFill="1" applyBorder="1" applyProtection="1">
      <alignment/>
      <protection/>
    </xf>
    <xf numFmtId="1" fontId="22" fillId="0" borderId="37" xfId="57" applyNumberFormat="1" applyFont="1" applyFill="1" applyBorder="1" applyAlignment="1" applyProtection="1">
      <alignment horizontal="right" vertical="center"/>
      <protection/>
    </xf>
    <xf numFmtId="3" fontId="22" fillId="0" borderId="36" xfId="53" applyNumberFormat="1" applyFont="1" applyFill="1" applyBorder="1" applyAlignment="1" applyProtection="1">
      <alignment vertical="center" wrapText="1"/>
      <protection/>
    </xf>
    <xf numFmtId="3" fontId="22" fillId="0" borderId="31" xfId="53" applyNumberFormat="1" applyFont="1" applyFill="1" applyBorder="1" applyAlignment="1" applyProtection="1">
      <alignment vertical="center" wrapText="1"/>
      <protection/>
    </xf>
    <xf numFmtId="0" fontId="22" fillId="0" borderId="32" xfId="53" applyFont="1" applyFill="1" applyBorder="1" applyProtection="1">
      <alignment/>
      <protection locked="0"/>
    </xf>
    <xf numFmtId="3" fontId="22" fillId="0" borderId="37" xfId="53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3" fontId="22" fillId="0" borderId="30" xfId="56" applyNumberFormat="1" applyFont="1" applyFill="1" applyBorder="1" applyAlignment="1" applyProtection="1">
      <alignment/>
      <protection locked="0"/>
    </xf>
    <xf numFmtId="3" fontId="22" fillId="0" borderId="40" xfId="53" applyNumberFormat="1" applyFont="1" applyFill="1" applyBorder="1" applyAlignment="1" applyProtection="1">
      <alignment horizontal="right" vertical="center" wrapText="1"/>
      <protection/>
    </xf>
    <xf numFmtId="1" fontId="22" fillId="0" borderId="30" xfId="53" applyNumberFormat="1" applyFont="1" applyFill="1" applyBorder="1" applyProtection="1">
      <alignment/>
      <protection/>
    </xf>
    <xf numFmtId="3" fontId="22" fillId="0" borderId="39" xfId="53" applyNumberFormat="1" applyFont="1" applyFill="1" applyBorder="1" applyAlignment="1" applyProtection="1">
      <alignment horizontal="right" vertical="center" wrapText="1"/>
      <protection/>
    </xf>
    <xf numFmtId="1" fontId="22" fillId="0" borderId="30" xfId="57" applyNumberFormat="1" applyFont="1" applyFill="1" applyBorder="1" applyAlignment="1" applyProtection="1">
      <alignment horizontal="right" vertical="center"/>
      <protection/>
    </xf>
    <xf numFmtId="3" fontId="22" fillId="0" borderId="39" xfId="53" applyNumberFormat="1" applyFont="1" applyFill="1" applyBorder="1" applyAlignment="1" applyProtection="1">
      <alignment vertical="center" wrapText="1"/>
      <protection/>
    </xf>
    <xf numFmtId="1" fontId="22" fillId="0" borderId="30" xfId="53" applyNumberFormat="1" applyFont="1" applyFill="1" applyBorder="1" applyProtection="1">
      <alignment/>
      <protection locked="0"/>
    </xf>
    <xf numFmtId="0" fontId="22" fillId="0" borderId="30" xfId="53" applyFont="1" applyFill="1" applyBorder="1" applyProtection="1">
      <alignment/>
      <protection locked="0"/>
    </xf>
    <xf numFmtId="3" fontId="22" fillId="0" borderId="30" xfId="53" applyNumberFormat="1" applyFont="1" applyFill="1" applyBorder="1" applyAlignment="1" applyProtection="1">
      <alignment vertical="center" wrapText="1"/>
      <protection/>
    </xf>
    <xf numFmtId="3" fontId="22" fillId="0" borderId="15" xfId="53" applyNumberFormat="1" applyFont="1" applyBorder="1" applyAlignment="1" applyProtection="1">
      <alignment/>
      <protection/>
    </xf>
    <xf numFmtId="3" fontId="22" fillId="0" borderId="15" xfId="53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 locked="0"/>
    </xf>
    <xf numFmtId="0" fontId="21" fillId="0" borderId="0" xfId="0" applyFont="1" applyBorder="1" applyAlignment="1" applyProtection="1">
      <alignment horizontal="right"/>
      <protection hidden="1" locked="0"/>
    </xf>
    <xf numFmtId="0" fontId="21" fillId="0" borderId="0" xfId="0" applyFont="1" applyBorder="1" applyAlignment="1" applyProtection="1">
      <alignment horizontal="left"/>
      <protection hidden="1" locked="0"/>
    </xf>
    <xf numFmtId="0" fontId="28" fillId="0" borderId="12" xfId="0" applyFont="1" applyBorder="1" applyAlignment="1" applyProtection="1">
      <alignment horizontal="center" vertical="center" textRotation="90" wrapText="1"/>
      <protection hidden="1" locked="0"/>
    </xf>
    <xf numFmtId="0" fontId="28" fillId="0" borderId="15" xfId="0" applyFont="1" applyBorder="1" applyAlignment="1" applyProtection="1">
      <alignment horizontal="center" vertical="center" textRotation="90" wrapText="1"/>
      <protection hidden="1" locked="0"/>
    </xf>
    <xf numFmtId="0" fontId="28" fillId="0" borderId="13" xfId="0" applyFont="1" applyBorder="1" applyAlignment="1" applyProtection="1">
      <alignment horizontal="center" vertical="center" textRotation="90" wrapText="1"/>
      <protection hidden="1" locked="0"/>
    </xf>
    <xf numFmtId="0" fontId="28" fillId="0" borderId="24" xfId="0" applyFont="1" applyBorder="1" applyAlignment="1" applyProtection="1">
      <alignment horizontal="center" vertical="center" textRotation="90" wrapText="1"/>
      <protection hidden="1" locked="0"/>
    </xf>
    <xf numFmtId="0" fontId="28" fillId="0" borderId="22" xfId="0" applyFont="1" applyBorder="1" applyAlignment="1" applyProtection="1">
      <alignment horizontal="center" vertical="center" textRotation="90" wrapText="1"/>
      <protection hidden="1" locked="0"/>
    </xf>
    <xf numFmtId="0" fontId="28" fillId="0" borderId="42" xfId="0" applyFont="1" applyBorder="1" applyAlignment="1" applyProtection="1">
      <alignment horizontal="center" vertical="center" textRotation="90" wrapText="1"/>
      <protection hidden="1" locked="0"/>
    </xf>
    <xf numFmtId="0" fontId="28" fillId="0" borderId="21" xfId="0" applyFont="1" applyBorder="1" applyAlignment="1" applyProtection="1">
      <alignment horizontal="center" vertical="center" textRotation="90" wrapText="1"/>
      <protection hidden="1" locked="0"/>
    </xf>
    <xf numFmtId="0" fontId="28" fillId="0" borderId="23" xfId="0" applyFont="1" applyBorder="1" applyAlignment="1" applyProtection="1">
      <alignment horizontal="center" vertical="center" textRotation="90" wrapText="1"/>
      <protection hidden="1" locked="0"/>
    </xf>
    <xf numFmtId="0" fontId="23" fillId="0" borderId="43" xfId="56" applyFont="1" applyFill="1" applyBorder="1" applyAlignment="1" applyProtection="1">
      <alignment vertical="top" wrapText="1"/>
      <protection hidden="1" locked="0"/>
    </xf>
    <xf numFmtId="3" fontId="22" fillId="24" borderId="37" xfId="56" applyNumberFormat="1" applyFont="1" applyFill="1" applyBorder="1" applyAlignment="1" applyProtection="1">
      <alignment/>
      <protection hidden="1" locked="0"/>
    </xf>
    <xf numFmtId="0" fontId="23" fillId="0" borderId="44" xfId="56" applyFont="1" applyFill="1" applyBorder="1" applyAlignment="1" applyProtection="1">
      <alignment vertical="top" wrapText="1"/>
      <protection hidden="1" locked="0"/>
    </xf>
    <xf numFmtId="3" fontId="22" fillId="24" borderId="30" xfId="56" applyNumberFormat="1" applyFont="1" applyFill="1" applyBorder="1" applyAlignment="1" applyProtection="1">
      <alignment/>
      <protection hidden="1" locked="0"/>
    </xf>
    <xf numFmtId="0" fontId="22" fillId="0" borderId="45" xfId="0" applyFont="1" applyBorder="1" applyAlignment="1" applyProtection="1">
      <alignment/>
      <protection hidden="1" locked="0"/>
    </xf>
    <xf numFmtId="3" fontId="22" fillId="24" borderId="15" xfId="56" applyNumberFormat="1" applyFont="1" applyFill="1" applyBorder="1" applyAlignment="1" applyProtection="1">
      <alignment/>
      <protection hidden="1" locked="0"/>
    </xf>
    <xf numFmtId="3" fontId="22" fillId="0" borderId="15" xfId="0" applyNumberFormat="1" applyFont="1" applyBorder="1" applyAlignment="1" applyProtection="1">
      <alignment horizontal="right"/>
      <protection hidden="1" locked="0"/>
    </xf>
    <xf numFmtId="0" fontId="27" fillId="0" borderId="28" xfId="0" applyFont="1" applyBorder="1" applyAlignment="1" applyProtection="1">
      <alignment/>
      <protection hidden="1" locked="0"/>
    </xf>
    <xf numFmtId="0" fontId="32" fillId="0" borderId="0" xfId="0" applyFont="1" applyAlignment="1" applyProtection="1">
      <alignment/>
      <protection hidden="1" locked="0"/>
    </xf>
    <xf numFmtId="3" fontId="34" fillId="0" borderId="17" xfId="56" applyNumberFormat="1" applyFont="1" applyFill="1" applyBorder="1" applyAlignment="1" applyProtection="1">
      <alignment vertical="top" wrapText="1"/>
      <protection hidden="1"/>
    </xf>
    <xf numFmtId="3" fontId="34" fillId="0" borderId="18" xfId="56" applyNumberFormat="1" applyFont="1" applyFill="1" applyBorder="1" applyAlignment="1" applyProtection="1">
      <alignment vertical="top" wrapText="1"/>
      <protection hidden="1"/>
    </xf>
    <xf numFmtId="164" fontId="26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19" xfId="0" applyFont="1" applyBorder="1" applyAlignment="1" applyProtection="1">
      <alignment/>
      <protection hidden="1"/>
    </xf>
    <xf numFmtId="0" fontId="27" fillId="0" borderId="20" xfId="0" applyFont="1" applyBorder="1" applyAlignment="1" applyProtection="1">
      <alignment/>
      <protection locked="0"/>
    </xf>
    <xf numFmtId="0" fontId="27" fillId="0" borderId="46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14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0" fontId="28" fillId="0" borderId="21" xfId="55" applyFont="1" applyBorder="1" applyAlignment="1" applyProtection="1">
      <alignment horizontal="center" vertical="center" textRotation="90" wrapText="1"/>
      <protection locked="0"/>
    </xf>
    <xf numFmtId="0" fontId="28" fillId="0" borderId="22" xfId="55" applyFont="1" applyBorder="1" applyAlignment="1" applyProtection="1">
      <alignment horizontal="center" vertical="center" textRotation="90" wrapText="1"/>
      <protection locked="0"/>
    </xf>
    <xf numFmtId="0" fontId="28" fillId="0" borderId="23" xfId="55" applyFont="1" applyBorder="1" applyAlignment="1" applyProtection="1">
      <alignment horizontal="center" vertical="center" textRotation="90" wrapText="1"/>
      <protection locked="0"/>
    </xf>
    <xf numFmtId="0" fontId="28" fillId="0" borderId="42" xfId="55" applyFont="1" applyBorder="1" applyAlignment="1" applyProtection="1">
      <alignment horizontal="center" vertical="center" textRotation="90" wrapText="1"/>
      <protection locked="0"/>
    </xf>
    <xf numFmtId="0" fontId="28" fillId="0" borderId="24" xfId="55" applyFont="1" applyBorder="1" applyAlignment="1" applyProtection="1">
      <alignment horizontal="center" vertical="center" textRotation="90" wrapText="1"/>
      <protection locked="0"/>
    </xf>
    <xf numFmtId="3" fontId="22" fillId="0" borderId="31" xfId="55" applyNumberFormat="1" applyFont="1" applyBorder="1" applyAlignment="1" applyProtection="1">
      <alignment vertical="center"/>
      <protection locked="0"/>
    </xf>
    <xf numFmtId="0" fontId="22" fillId="0" borderId="32" xfId="55" applyFont="1" applyBorder="1" applyProtection="1">
      <alignment/>
      <protection locked="0"/>
    </xf>
    <xf numFmtId="164" fontId="22" fillId="0" borderId="10" xfId="55" applyNumberFormat="1" applyFont="1" applyBorder="1" applyProtection="1">
      <alignment/>
      <protection locked="0"/>
    </xf>
    <xf numFmtId="3" fontId="22" fillId="0" borderId="37" xfId="55" applyNumberFormat="1" applyFont="1" applyBorder="1" applyAlignment="1" applyProtection="1">
      <alignment vertical="center"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64" fontId="22" fillId="0" borderId="10" xfId="55" applyNumberFormat="1" applyFont="1" applyBorder="1" applyProtection="1">
      <alignment/>
      <protection/>
    </xf>
    <xf numFmtId="3" fontId="22" fillId="0" borderId="37" xfId="55" applyNumberFormat="1" applyFont="1" applyBorder="1" applyAlignment="1" applyProtection="1">
      <alignment horizontal="right" vertical="center"/>
      <protection/>
    </xf>
    <xf numFmtId="3" fontId="22" fillId="24" borderId="35" xfId="56" applyNumberFormat="1" applyFont="1" applyFill="1" applyBorder="1" applyAlignment="1" applyProtection="1">
      <alignment/>
      <protection locked="0"/>
    </xf>
    <xf numFmtId="164" fontId="22" fillId="0" borderId="33" xfId="55" applyNumberFormat="1" applyFont="1" applyBorder="1" applyProtection="1">
      <alignment/>
      <protection/>
    </xf>
    <xf numFmtId="3" fontId="22" fillId="0" borderId="31" xfId="55" applyNumberFormat="1" applyFont="1" applyBorder="1" applyAlignment="1" applyProtection="1">
      <alignment vertical="center"/>
      <protection/>
    </xf>
    <xf numFmtId="1" fontId="22" fillId="0" borderId="32" xfId="55" applyNumberFormat="1" applyFont="1" applyBorder="1" applyProtection="1">
      <alignment/>
      <protection/>
    </xf>
    <xf numFmtId="1" fontId="22" fillId="0" borderId="37" xfId="55" applyNumberFormat="1" applyFont="1" applyBorder="1" applyProtection="1">
      <alignment/>
      <protection locked="0"/>
    </xf>
    <xf numFmtId="3" fontId="22" fillId="0" borderId="34" xfId="55" applyNumberFormat="1" applyFont="1" applyBorder="1" applyAlignment="1" applyProtection="1">
      <alignment horizontal="right" vertical="center" wrapText="1"/>
      <protection/>
    </xf>
    <xf numFmtId="164" fontId="22" fillId="0" borderId="35" xfId="55" applyNumberFormat="1" applyFont="1" applyBorder="1" applyProtection="1">
      <alignment/>
      <protection/>
    </xf>
    <xf numFmtId="164" fontId="22" fillId="0" borderId="33" xfId="55" applyNumberFormat="1" applyFont="1" applyBorder="1" applyProtection="1">
      <alignment/>
      <protection locked="0"/>
    </xf>
    <xf numFmtId="3" fontId="22" fillId="0" borderId="39" xfId="55" applyNumberFormat="1" applyFont="1" applyBorder="1" applyAlignment="1" applyProtection="1">
      <alignment vertical="center"/>
      <protection locked="0"/>
    </xf>
    <xf numFmtId="0" fontId="22" fillId="0" borderId="30" xfId="55" applyFont="1" applyBorder="1" applyProtection="1">
      <alignment/>
      <protection locked="0"/>
    </xf>
    <xf numFmtId="3" fontId="22" fillId="0" borderId="30" xfId="55" applyNumberFormat="1" applyFont="1" applyBorder="1" applyAlignment="1" applyProtection="1">
      <alignment vertical="center"/>
      <protection/>
    </xf>
    <xf numFmtId="3" fontId="22" fillId="0" borderId="30" xfId="55" applyNumberFormat="1" applyFont="1" applyBorder="1" applyAlignment="1" applyProtection="1">
      <alignment horizontal="right" vertical="center"/>
      <protection/>
    </xf>
    <xf numFmtId="3" fontId="22" fillId="24" borderId="47" xfId="56" applyNumberFormat="1" applyFont="1" applyFill="1" applyBorder="1" applyAlignment="1" applyProtection="1">
      <alignment/>
      <protection locked="0"/>
    </xf>
    <xf numFmtId="3" fontId="22" fillId="0" borderId="39" xfId="55" applyNumberFormat="1" applyFont="1" applyBorder="1" applyAlignment="1" applyProtection="1">
      <alignment vertical="center"/>
      <protection/>
    </xf>
    <xf numFmtId="1" fontId="22" fillId="0" borderId="30" xfId="55" applyNumberFormat="1" applyFont="1" applyBorder="1" applyProtection="1">
      <alignment/>
      <protection/>
    </xf>
    <xf numFmtId="1" fontId="22" fillId="0" borderId="30" xfId="55" applyNumberFormat="1" applyFont="1" applyBorder="1" applyProtection="1">
      <alignment/>
      <protection locked="0"/>
    </xf>
    <xf numFmtId="3" fontId="22" fillId="0" borderId="40" xfId="55" applyNumberFormat="1" applyFont="1" applyBorder="1" applyAlignment="1" applyProtection="1">
      <alignment horizontal="right" vertical="center" wrapText="1"/>
      <protection/>
    </xf>
    <xf numFmtId="164" fontId="22" fillId="0" borderId="47" xfId="55" applyNumberFormat="1" applyFont="1" applyBorder="1" applyProtection="1">
      <alignment/>
      <protection/>
    </xf>
    <xf numFmtId="3" fontId="33" fillId="0" borderId="39" xfId="55" applyNumberFormat="1" applyFont="1" applyBorder="1" applyAlignment="1" applyProtection="1">
      <alignment vertical="center"/>
      <protection locked="0"/>
    </xf>
    <xf numFmtId="3" fontId="22" fillId="0" borderId="30" xfId="55" applyNumberFormat="1" applyFont="1" applyBorder="1" applyAlignment="1" applyProtection="1">
      <alignment horizontal="center" vertical="center" wrapText="1"/>
      <protection/>
    </xf>
    <xf numFmtId="0" fontId="33" fillId="0" borderId="30" xfId="55" applyFont="1" applyBorder="1" applyProtection="1">
      <alignment/>
      <protection locked="0"/>
    </xf>
    <xf numFmtId="164" fontId="33" fillId="0" borderId="10" xfId="55" applyNumberFormat="1" applyFont="1" applyBorder="1" applyProtection="1">
      <alignment/>
      <protection locked="0"/>
    </xf>
    <xf numFmtId="0" fontId="22" fillId="0" borderId="27" xfId="55" applyFont="1" applyBorder="1" applyProtection="1">
      <alignment/>
      <protection locked="0"/>
    </xf>
    <xf numFmtId="3" fontId="22" fillId="0" borderId="12" xfId="55" applyNumberFormat="1" applyFont="1" applyBorder="1" applyAlignment="1" applyProtection="1">
      <alignment vertical="center"/>
      <protection locked="0"/>
    </xf>
    <xf numFmtId="0" fontId="22" fillId="0" borderId="15" xfId="55" applyFont="1" applyBorder="1" applyProtection="1">
      <alignment/>
      <protection locked="0"/>
    </xf>
    <xf numFmtId="3" fontId="22" fillId="0" borderId="15" xfId="55" applyNumberFormat="1" applyFont="1" applyBorder="1" applyAlignment="1" applyProtection="1">
      <alignment vertical="center"/>
      <protection/>
    </xf>
    <xf numFmtId="164" fontId="22" fillId="0" borderId="13" xfId="55" applyNumberFormat="1" applyFont="1" applyBorder="1" applyProtection="1">
      <alignment/>
      <protection/>
    </xf>
    <xf numFmtId="3" fontId="22" fillId="24" borderId="48" xfId="56" applyNumberFormat="1" applyFont="1" applyFill="1" applyBorder="1" applyAlignment="1" applyProtection="1">
      <alignment/>
      <protection locked="0"/>
    </xf>
    <xf numFmtId="177" fontId="22" fillId="0" borderId="23" xfId="55" applyNumberFormat="1" applyFont="1" applyBorder="1" applyAlignment="1" applyProtection="1">
      <alignment/>
      <protection/>
    </xf>
    <xf numFmtId="3" fontId="22" fillId="0" borderId="21" xfId="55" applyNumberFormat="1" applyFont="1" applyBorder="1" applyAlignment="1" applyProtection="1">
      <alignment vertical="center"/>
      <protection/>
    </xf>
    <xf numFmtId="3" fontId="22" fillId="0" borderId="22" xfId="55" applyNumberFormat="1" applyFont="1" applyBorder="1" applyAlignment="1" applyProtection="1">
      <alignment/>
      <protection/>
    </xf>
    <xf numFmtId="3" fontId="22" fillId="0" borderId="15" xfId="55" applyNumberFormat="1" applyFont="1" applyBorder="1" applyAlignment="1" applyProtection="1">
      <alignment/>
      <protection locked="0"/>
    </xf>
    <xf numFmtId="177" fontId="22" fillId="0" borderId="48" xfId="55" applyNumberFormat="1" applyFont="1" applyBorder="1" applyAlignment="1" applyProtection="1">
      <alignment/>
      <protection/>
    </xf>
    <xf numFmtId="3" fontId="22" fillId="0" borderId="12" xfId="55" applyNumberFormat="1" applyFont="1" applyBorder="1" applyAlignment="1" applyProtection="1">
      <alignment vertical="center"/>
      <protection/>
    </xf>
    <xf numFmtId="1" fontId="22" fillId="0" borderId="15" xfId="55" applyNumberFormat="1" applyFont="1" applyBorder="1" applyProtection="1">
      <alignment/>
      <protection locked="0"/>
    </xf>
    <xf numFmtId="164" fontId="22" fillId="0" borderId="13" xfId="55" applyNumberFormat="1" applyFont="1" applyBorder="1" applyProtection="1">
      <alignment/>
      <protection locked="0"/>
    </xf>
    <xf numFmtId="3" fontId="27" fillId="0" borderId="17" xfId="55" applyNumberFormat="1" applyFont="1" applyBorder="1" applyAlignment="1" applyProtection="1">
      <alignment/>
      <protection locked="0"/>
    </xf>
    <xf numFmtId="3" fontId="27" fillId="0" borderId="18" xfId="55" applyNumberFormat="1" applyFont="1" applyBorder="1" applyAlignment="1" applyProtection="1">
      <alignment/>
      <protection locked="0"/>
    </xf>
    <xf numFmtId="164" fontId="27" fillId="0" borderId="19" xfId="55" applyNumberFormat="1" applyFont="1" applyBorder="1" applyProtection="1">
      <alignment/>
      <protection locked="0"/>
    </xf>
    <xf numFmtId="3" fontId="27" fillId="0" borderId="17" xfId="55" applyNumberFormat="1" applyFont="1" applyBorder="1" applyAlignment="1" applyProtection="1">
      <alignment/>
      <protection/>
    </xf>
    <xf numFmtId="3" fontId="27" fillId="0" borderId="18" xfId="55" applyNumberFormat="1" applyFont="1" applyBorder="1" applyAlignment="1" applyProtection="1">
      <alignment/>
      <protection/>
    </xf>
    <xf numFmtId="164" fontId="24" fillId="0" borderId="19" xfId="55" applyNumberFormat="1" applyFont="1" applyBorder="1" applyProtection="1">
      <alignment/>
      <protection/>
    </xf>
    <xf numFmtId="177" fontId="27" fillId="0" borderId="19" xfId="55" applyNumberFormat="1" applyFont="1" applyBorder="1" applyAlignment="1" applyProtection="1">
      <alignment/>
      <protection/>
    </xf>
    <xf numFmtId="3" fontId="27" fillId="0" borderId="49" xfId="55" applyNumberFormat="1" applyFont="1" applyBorder="1" applyAlignment="1" applyProtection="1">
      <alignment/>
      <protection locked="0"/>
    </xf>
    <xf numFmtId="3" fontId="27" fillId="0" borderId="50" xfId="55" applyNumberFormat="1" applyFont="1" applyBorder="1" applyAlignment="1" applyProtection="1">
      <alignment/>
      <protection locked="0"/>
    </xf>
    <xf numFmtId="164" fontId="24" fillId="0" borderId="19" xfId="55" applyNumberFormat="1" applyFont="1" applyBorder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2" fillId="0" borderId="29" xfId="55" applyFont="1" applyBorder="1" applyProtection="1">
      <alignment/>
      <protection locked="0"/>
    </xf>
    <xf numFmtId="1" fontId="22" fillId="0" borderId="51" xfId="55" applyNumberFormat="1" applyFont="1" applyBorder="1" applyProtection="1">
      <alignment/>
      <protection locked="0"/>
    </xf>
    <xf numFmtId="1" fontId="22" fillId="0" borderId="52" xfId="55" applyNumberFormat="1" applyFont="1" applyBorder="1" applyProtection="1">
      <alignment/>
      <protection locked="0"/>
    </xf>
    <xf numFmtId="164" fontId="22" fillId="0" borderId="19" xfId="55" applyNumberFormat="1" applyFont="1" applyBorder="1" applyProtection="1">
      <alignment/>
      <protection locked="0"/>
    </xf>
    <xf numFmtId="3" fontId="22" fillId="0" borderId="17" xfId="55" applyNumberFormat="1" applyFont="1" applyBorder="1" applyAlignment="1" applyProtection="1">
      <alignment/>
      <protection/>
    </xf>
    <xf numFmtId="3" fontId="22" fillId="0" borderId="18" xfId="55" applyNumberFormat="1" applyFont="1" applyBorder="1" applyAlignment="1" applyProtection="1">
      <alignment/>
      <protection/>
    </xf>
    <xf numFmtId="3" fontId="22" fillId="0" borderId="49" xfId="55" applyNumberFormat="1" applyFont="1" applyBorder="1" applyAlignment="1" applyProtection="1">
      <alignment/>
      <protection/>
    </xf>
    <xf numFmtId="164" fontId="22" fillId="0" borderId="19" xfId="55" applyNumberFormat="1" applyFont="1" applyBorder="1" applyProtection="1">
      <alignment/>
      <protection/>
    </xf>
    <xf numFmtId="3" fontId="22" fillId="24" borderId="17" xfId="56" applyNumberFormat="1" applyFont="1" applyFill="1" applyBorder="1" applyAlignment="1" applyProtection="1">
      <alignment/>
      <protection/>
    </xf>
    <xf numFmtId="3" fontId="22" fillId="24" borderId="18" xfId="56" applyNumberFormat="1" applyFont="1" applyFill="1" applyBorder="1" applyAlignment="1" applyProtection="1">
      <alignment/>
      <protection/>
    </xf>
    <xf numFmtId="177" fontId="22" fillId="0" borderId="19" xfId="55" applyNumberFormat="1" applyFont="1" applyBorder="1" applyAlignment="1" applyProtection="1">
      <alignment/>
      <protection/>
    </xf>
    <xf numFmtId="0" fontId="22" fillId="0" borderId="17" xfId="55" applyFont="1" applyBorder="1" applyProtection="1">
      <alignment/>
      <protection/>
    </xf>
    <xf numFmtId="0" fontId="22" fillId="0" borderId="18" xfId="55" applyFont="1" applyBorder="1" applyProtection="1">
      <alignment/>
      <protection/>
    </xf>
    <xf numFmtId="1" fontId="22" fillId="0" borderId="17" xfId="55" applyNumberFormat="1" applyFont="1" applyBorder="1" applyProtection="1">
      <alignment/>
      <protection/>
    </xf>
    <xf numFmtId="1" fontId="22" fillId="0" borderId="18" xfId="55" applyNumberFormat="1" applyFont="1" applyBorder="1" applyProtection="1">
      <alignment/>
      <protection/>
    </xf>
    <xf numFmtId="1" fontId="22" fillId="0" borderId="17" xfId="55" applyNumberFormat="1" applyFont="1" applyBorder="1" applyProtection="1">
      <alignment/>
      <protection locked="0"/>
    </xf>
    <xf numFmtId="1" fontId="22" fillId="0" borderId="18" xfId="55" applyNumberFormat="1" applyFont="1" applyBorder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3" fontId="22" fillId="0" borderId="37" xfId="53" applyNumberFormat="1" applyFont="1" applyFill="1" applyBorder="1" applyAlignment="1" applyProtection="1">
      <alignment vertical="center" wrapText="1"/>
      <protection locked="0"/>
    </xf>
    <xf numFmtId="3" fontId="22" fillId="0" borderId="30" xfId="53" applyNumberFormat="1" applyFont="1" applyFill="1" applyBorder="1" applyAlignment="1" applyProtection="1">
      <alignment vertical="center" wrapText="1"/>
      <protection locked="0"/>
    </xf>
    <xf numFmtId="3" fontId="33" fillId="0" borderId="30" xfId="53" applyNumberFormat="1" applyFont="1" applyFill="1" applyBorder="1" applyAlignment="1" applyProtection="1">
      <alignment vertical="center" wrapText="1"/>
      <protection locked="0"/>
    </xf>
    <xf numFmtId="0" fontId="22" fillId="0" borderId="30" xfId="53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/>
      <protection hidden="1" locked="0"/>
    </xf>
    <xf numFmtId="0" fontId="22" fillId="0" borderId="26" xfId="0" applyFont="1" applyBorder="1" applyAlignment="1" applyProtection="1">
      <alignment/>
      <protection hidden="1" locked="0"/>
    </xf>
    <xf numFmtId="0" fontId="22" fillId="0" borderId="27" xfId="0" applyFont="1" applyBorder="1" applyAlignment="1" applyProtection="1">
      <alignment/>
      <protection hidden="1" locked="0"/>
    </xf>
    <xf numFmtId="0" fontId="24" fillId="0" borderId="29" xfId="0" applyFont="1" applyBorder="1" applyAlignment="1" applyProtection="1">
      <alignment/>
      <protection hidden="1" locked="0"/>
    </xf>
    <xf numFmtId="0" fontId="22" fillId="0" borderId="53" xfId="0" applyFont="1" applyBorder="1" applyAlignment="1" applyProtection="1">
      <alignment/>
      <protection hidden="1" locked="0"/>
    </xf>
    <xf numFmtId="0" fontId="29" fillId="0" borderId="46" xfId="53" applyFont="1" applyBorder="1" applyProtection="1">
      <alignment/>
      <protection locked="0"/>
    </xf>
    <xf numFmtId="164" fontId="22" fillId="0" borderId="10" xfId="53" applyNumberFormat="1" applyFont="1" applyFill="1" applyBorder="1" applyProtection="1">
      <alignment/>
      <protection locked="0"/>
    </xf>
    <xf numFmtId="164" fontId="22" fillId="0" borderId="10" xfId="53" applyNumberFormat="1" applyFont="1" applyBorder="1" applyProtection="1">
      <alignment/>
      <protection locked="0"/>
    </xf>
    <xf numFmtId="3" fontId="25" fillId="0" borderId="17" xfId="53" applyNumberFormat="1" applyFont="1" applyBorder="1" applyAlignment="1" applyProtection="1">
      <alignment/>
      <protection/>
    </xf>
    <xf numFmtId="3" fontId="25" fillId="0" borderId="18" xfId="53" applyNumberFormat="1" applyFont="1" applyBorder="1" applyAlignment="1" applyProtection="1">
      <alignment/>
      <protection/>
    </xf>
    <xf numFmtId="177" fontId="25" fillId="24" borderId="18" xfId="56" applyNumberFormat="1" applyFont="1" applyFill="1" applyBorder="1" applyAlignment="1" applyProtection="1">
      <alignment/>
      <protection/>
    </xf>
    <xf numFmtId="177" fontId="25" fillId="24" borderId="19" xfId="56" applyNumberFormat="1" applyFont="1" applyFill="1" applyBorder="1" applyAlignment="1" applyProtection="1">
      <alignment/>
      <protection/>
    </xf>
    <xf numFmtId="3" fontId="25" fillId="0" borderId="49" xfId="53" applyNumberFormat="1" applyFont="1" applyBorder="1" applyAlignment="1" applyProtection="1">
      <alignment/>
      <protection/>
    </xf>
    <xf numFmtId="164" fontId="25" fillId="0" borderId="19" xfId="53" applyNumberFormat="1" applyFont="1" applyBorder="1" applyProtection="1">
      <alignment/>
      <protection/>
    </xf>
    <xf numFmtId="3" fontId="24" fillId="0" borderId="49" xfId="53" applyNumberFormat="1" applyFont="1" applyBorder="1" applyAlignment="1" applyProtection="1">
      <alignment/>
      <protection locked="0"/>
    </xf>
    <xf numFmtId="164" fontId="24" fillId="0" borderId="19" xfId="53" applyNumberFormat="1" applyFont="1" applyBorder="1" applyProtection="1">
      <alignment/>
      <protection locked="0"/>
    </xf>
    <xf numFmtId="3" fontId="36" fillId="0" borderId="17" xfId="53" applyNumberFormat="1" applyFont="1" applyBorder="1" applyAlignment="1" applyProtection="1">
      <alignment/>
      <protection/>
    </xf>
    <xf numFmtId="3" fontId="36" fillId="0" borderId="18" xfId="53" applyNumberFormat="1" applyFont="1" applyBorder="1" applyAlignment="1" applyProtection="1">
      <alignment/>
      <protection/>
    </xf>
    <xf numFmtId="177" fontId="36" fillId="24" borderId="18" xfId="56" applyNumberFormat="1" applyFont="1" applyFill="1" applyBorder="1" applyAlignment="1" applyProtection="1">
      <alignment/>
      <protection/>
    </xf>
    <xf numFmtId="3" fontId="36" fillId="0" borderId="49" xfId="53" applyNumberFormat="1" applyFont="1" applyBorder="1" applyAlignment="1" applyProtection="1">
      <alignment/>
      <protection/>
    </xf>
    <xf numFmtId="177" fontId="36" fillId="24" borderId="19" xfId="56" applyNumberFormat="1" applyFont="1" applyFill="1" applyBorder="1" applyAlignment="1" applyProtection="1">
      <alignment/>
      <protection/>
    </xf>
    <xf numFmtId="164" fontId="36" fillId="0" borderId="19" xfId="53" applyNumberFormat="1" applyFont="1" applyBorder="1" applyProtection="1">
      <alignment/>
      <protection/>
    </xf>
    <xf numFmtId="0" fontId="36" fillId="0" borderId="17" xfId="53" applyFont="1" applyBorder="1" applyProtection="1">
      <alignment/>
      <protection/>
    </xf>
    <xf numFmtId="0" fontId="36" fillId="0" borderId="18" xfId="53" applyFont="1" applyBorder="1" applyProtection="1">
      <alignment/>
      <protection/>
    </xf>
    <xf numFmtId="0" fontId="22" fillId="0" borderId="17" xfId="53" applyFont="1" applyBorder="1" applyProtection="1">
      <alignment/>
      <protection locked="0"/>
    </xf>
    <xf numFmtId="0" fontId="22" fillId="0" borderId="18" xfId="53" applyFont="1" applyBorder="1" applyProtection="1">
      <alignment/>
      <protection locked="0"/>
    </xf>
    <xf numFmtId="164" fontId="22" fillId="0" borderId="19" xfId="53" applyNumberFormat="1" applyFont="1" applyBorder="1" applyProtection="1">
      <alignment/>
      <protection locked="0"/>
    </xf>
    <xf numFmtId="0" fontId="27" fillId="0" borderId="29" xfId="55" applyFont="1" applyBorder="1" applyProtection="1">
      <alignment/>
      <protection locked="0"/>
    </xf>
    <xf numFmtId="0" fontId="24" fillId="0" borderId="31" xfId="53" applyFont="1" applyBorder="1" applyAlignment="1" applyProtection="1">
      <alignment horizontal="center"/>
      <protection locked="0"/>
    </xf>
    <xf numFmtId="0" fontId="24" fillId="0" borderId="32" xfId="53" applyFont="1" applyBorder="1" applyAlignment="1" applyProtection="1">
      <alignment horizontal="center"/>
      <protection locked="0"/>
    </xf>
    <xf numFmtId="0" fontId="24" fillId="0" borderId="33" xfId="53" applyFont="1" applyBorder="1" applyAlignment="1" applyProtection="1">
      <alignment horizontal="center"/>
      <protection locked="0"/>
    </xf>
    <xf numFmtId="0" fontId="27" fillId="0" borderId="20" xfId="53" applyFont="1" applyBorder="1" applyAlignment="1" applyProtection="1">
      <alignment horizontal="center"/>
      <protection locked="0"/>
    </xf>
    <xf numFmtId="0" fontId="24" fillId="0" borderId="54" xfId="53" applyFont="1" applyBorder="1" applyAlignment="1" applyProtection="1">
      <alignment horizontal="center"/>
      <protection locked="0"/>
    </xf>
    <xf numFmtId="0" fontId="24" fillId="0" borderId="55" xfId="53" applyFont="1" applyBorder="1" applyAlignment="1" applyProtection="1">
      <alignment horizontal="center"/>
      <protection locked="0"/>
    </xf>
    <xf numFmtId="0" fontId="24" fillId="0" borderId="56" xfId="53" applyFont="1" applyBorder="1" applyAlignment="1" applyProtection="1">
      <alignment horizontal="center" vertical="center" wrapText="1"/>
      <protection locked="0"/>
    </xf>
    <xf numFmtId="0" fontId="24" fillId="0" borderId="53" xfId="53" applyFont="1" applyBorder="1" applyAlignment="1" applyProtection="1">
      <alignment horizontal="center" vertical="center" wrapText="1"/>
      <protection locked="0"/>
    </xf>
    <xf numFmtId="0" fontId="24" fillId="0" borderId="57" xfId="53" applyFont="1" applyBorder="1" applyAlignment="1" applyProtection="1">
      <alignment horizontal="center" vertical="center"/>
      <protection locked="0"/>
    </xf>
    <xf numFmtId="0" fontId="24" fillId="0" borderId="54" xfId="53" applyFont="1" applyBorder="1" applyAlignment="1" applyProtection="1">
      <alignment horizontal="center" vertical="center"/>
      <protection locked="0"/>
    </xf>
    <xf numFmtId="0" fontId="24" fillId="0" borderId="55" xfId="53" applyFont="1" applyBorder="1" applyAlignment="1" applyProtection="1">
      <alignment horizontal="center" vertical="center"/>
      <protection locked="0"/>
    </xf>
    <xf numFmtId="14" fontId="27" fillId="0" borderId="20" xfId="53" applyNumberFormat="1" applyFont="1" applyBorder="1" applyAlignment="1" applyProtection="1">
      <alignment horizontal="center"/>
      <protection locked="0"/>
    </xf>
    <xf numFmtId="0" fontId="24" fillId="0" borderId="57" xfId="53" applyFont="1" applyBorder="1" applyAlignment="1" applyProtection="1">
      <alignment horizontal="center"/>
      <protection locked="0"/>
    </xf>
    <xf numFmtId="0" fontId="27" fillId="0" borderId="31" xfId="55" applyFont="1" applyBorder="1" applyAlignment="1" applyProtection="1">
      <alignment horizontal="center"/>
      <protection locked="0"/>
    </xf>
    <xf numFmtId="0" fontId="27" fillId="0" borderId="32" xfId="55" applyFont="1" applyBorder="1" applyAlignment="1" applyProtection="1">
      <alignment horizontal="center"/>
      <protection locked="0"/>
    </xf>
    <xf numFmtId="0" fontId="27" fillId="0" borderId="33" xfId="55" applyFont="1" applyBorder="1" applyAlignment="1" applyProtection="1">
      <alignment horizontal="center"/>
      <protection locked="0"/>
    </xf>
    <xf numFmtId="14" fontId="27" fillId="0" borderId="46" xfId="0" applyNumberFormat="1" applyFont="1" applyBorder="1" applyAlignment="1" applyProtection="1">
      <alignment horizontal="center"/>
      <protection locked="0"/>
    </xf>
    <xf numFmtId="0" fontId="27" fillId="0" borderId="46" xfId="0" applyFont="1" applyBorder="1" applyAlignment="1" applyProtection="1">
      <alignment horizontal="center"/>
      <protection locked="0"/>
    </xf>
    <xf numFmtId="0" fontId="27" fillId="0" borderId="58" xfId="55" applyFont="1" applyBorder="1" applyAlignment="1" applyProtection="1">
      <alignment horizontal="center"/>
      <protection locked="0"/>
    </xf>
    <xf numFmtId="0" fontId="27" fillId="0" borderId="59" xfId="55" applyFont="1" applyBorder="1" applyAlignment="1" applyProtection="1">
      <alignment horizontal="center"/>
      <protection locked="0"/>
    </xf>
    <xf numFmtId="0" fontId="27" fillId="0" borderId="56" xfId="55" applyFont="1" applyBorder="1" applyAlignment="1" applyProtection="1">
      <alignment horizontal="center" vertical="center" wrapText="1"/>
      <protection locked="0"/>
    </xf>
    <xf numFmtId="0" fontId="27" fillId="0" borderId="53" xfId="55" applyFont="1" applyBorder="1" applyAlignment="1" applyProtection="1">
      <alignment horizontal="center" vertical="center" wrapText="1"/>
      <protection locked="0"/>
    </xf>
    <xf numFmtId="0" fontId="27" fillId="0" borderId="57" xfId="55" applyFont="1" applyBorder="1" applyAlignment="1" applyProtection="1">
      <alignment horizontal="center"/>
      <protection locked="0"/>
    </xf>
    <xf numFmtId="0" fontId="27" fillId="0" borderId="54" xfId="55" applyFont="1" applyBorder="1" applyAlignment="1" applyProtection="1">
      <alignment horizontal="center"/>
      <protection locked="0"/>
    </xf>
    <xf numFmtId="0" fontId="27" fillId="0" borderId="55" xfId="55" applyFont="1" applyBorder="1" applyAlignment="1" applyProtection="1">
      <alignment horizontal="center"/>
      <protection locked="0"/>
    </xf>
    <xf numFmtId="0" fontId="27" fillId="0" borderId="57" xfId="55" applyFont="1" applyBorder="1" applyAlignment="1" applyProtection="1">
      <alignment horizontal="center" vertical="center"/>
      <protection locked="0"/>
    </xf>
    <xf numFmtId="0" fontId="27" fillId="0" borderId="54" xfId="55" applyFont="1" applyBorder="1" applyAlignment="1" applyProtection="1">
      <alignment horizontal="center" vertical="center"/>
      <protection locked="0"/>
    </xf>
    <xf numFmtId="0" fontId="27" fillId="0" borderId="55" xfId="55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 wrapText="1"/>
      <protection hidden="1" locked="0"/>
    </xf>
    <xf numFmtId="0" fontId="27" fillId="0" borderId="53" xfId="0" applyFont="1" applyBorder="1" applyAlignment="1" applyProtection="1">
      <alignment horizontal="center" vertical="center" wrapText="1"/>
      <protection hidden="1" locked="0"/>
    </xf>
    <xf numFmtId="0" fontId="27" fillId="0" borderId="31" xfId="0" applyFont="1" applyBorder="1" applyAlignment="1" applyProtection="1">
      <alignment horizontal="center"/>
      <protection hidden="1" locked="0"/>
    </xf>
    <xf numFmtId="0" fontId="27" fillId="0" borderId="32" xfId="0" applyFont="1" applyBorder="1" applyAlignment="1" applyProtection="1">
      <alignment horizontal="center"/>
      <protection hidden="1" locked="0"/>
    </xf>
    <xf numFmtId="0" fontId="27" fillId="0" borderId="33" xfId="0" applyFont="1" applyBorder="1" applyAlignment="1" applyProtection="1">
      <alignment horizontal="center"/>
      <protection hidden="1" locked="0"/>
    </xf>
    <xf numFmtId="14" fontId="21" fillId="0" borderId="0" xfId="0" applyNumberFormat="1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7" fillId="0" borderId="57" xfId="0" applyFont="1" applyBorder="1" applyAlignment="1" applyProtection="1">
      <alignment horizontal="center" vertical="center" wrapText="1"/>
      <protection hidden="1" locked="0"/>
    </xf>
    <xf numFmtId="0" fontId="27" fillId="0" borderId="60" xfId="0" applyFont="1" applyBorder="1" applyAlignment="1" applyProtection="1">
      <alignment horizontal="center" vertical="center" wrapText="1"/>
      <protection hidden="1" locked="0"/>
    </xf>
    <xf numFmtId="0" fontId="27" fillId="0" borderId="31" xfId="0" applyFont="1" applyBorder="1" applyAlignment="1" applyProtection="1">
      <alignment horizontal="center" vertical="center" wrapText="1"/>
      <protection hidden="1" locked="0"/>
    </xf>
    <xf numFmtId="0" fontId="27" fillId="0" borderId="32" xfId="0" applyFont="1" applyBorder="1" applyAlignment="1" applyProtection="1">
      <alignment horizontal="center" vertical="center" wrapText="1"/>
      <protection hidden="1" locked="0"/>
    </xf>
    <xf numFmtId="0" fontId="27" fillId="0" borderId="33" xfId="0" applyFont="1" applyBorder="1" applyAlignment="1" applyProtection="1">
      <alignment horizontal="center" vertical="center" wrapText="1"/>
      <protection hidden="1" locked="0"/>
    </xf>
    <xf numFmtId="0" fontId="27" fillId="0" borderId="58" xfId="0" applyFont="1" applyBorder="1" applyAlignment="1" applyProtection="1">
      <alignment horizontal="center" vertical="center"/>
      <protection hidden="1" locked="0"/>
    </xf>
    <xf numFmtId="0" fontId="27" fillId="0" borderId="32" xfId="0" applyFont="1" applyBorder="1" applyAlignment="1" applyProtection="1">
      <alignment horizontal="center" vertical="center"/>
      <protection hidden="1" locked="0"/>
    </xf>
    <xf numFmtId="0" fontId="27" fillId="0" borderId="59" xfId="0" applyFont="1" applyBorder="1" applyAlignment="1" applyProtection="1">
      <alignment horizontal="center" vertical="center"/>
      <protection hidden="1"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="75" zoomScaleNormal="75" zoomScalePageLayoutView="0" workbookViewId="0" topLeftCell="A1">
      <selection activeCell="AQ1" sqref="AQ1:BA1"/>
    </sheetView>
  </sheetViews>
  <sheetFormatPr defaultColWidth="9.125" defaultRowHeight="12.75"/>
  <cols>
    <col min="1" max="1" width="18.375" style="24" customWidth="1"/>
    <col min="2" max="3" width="7.50390625" style="24" bestFit="1" customWidth="1"/>
    <col min="4" max="4" width="5.375" style="24" customWidth="1"/>
    <col min="5" max="5" width="5.125" style="24" customWidth="1"/>
    <col min="6" max="6" width="8.875" style="24" customWidth="1"/>
    <col min="7" max="7" width="5.50390625" style="24" customWidth="1"/>
    <col min="8" max="8" width="0.12890625" style="24" hidden="1" customWidth="1"/>
    <col min="9" max="9" width="8.375" style="24" hidden="1" customWidth="1"/>
    <col min="10" max="10" width="8.125" style="24" hidden="1" customWidth="1"/>
    <col min="11" max="11" width="5.125" style="24" hidden="1" customWidth="1"/>
    <col min="12" max="12" width="7.375" style="24" hidden="1" customWidth="1"/>
    <col min="13" max="13" width="5.00390625" style="24" hidden="1" customWidth="1"/>
    <col min="14" max="14" width="6.50390625" style="24" hidden="1" customWidth="1"/>
    <col min="15" max="15" width="5.125" style="24" hidden="1" customWidth="1"/>
    <col min="16" max="16" width="6.875" style="24" hidden="1" customWidth="1"/>
    <col min="17" max="17" width="6.50390625" style="24" hidden="1" customWidth="1"/>
    <col min="18" max="18" width="7.875" style="24" hidden="1" customWidth="1"/>
    <col min="19" max="19" width="4.875" style="24" hidden="1" customWidth="1"/>
    <col min="20" max="20" width="8.375" style="24" hidden="1" customWidth="1"/>
    <col min="21" max="21" width="8.125" style="24" hidden="1" customWidth="1"/>
    <col min="22" max="22" width="8.375" style="24" hidden="1" customWidth="1"/>
    <col min="23" max="23" width="4.875" style="24" hidden="1" customWidth="1"/>
    <col min="24" max="24" width="7.375" style="24" hidden="1" customWidth="1"/>
    <col min="25" max="26" width="7.00390625" style="24" hidden="1" customWidth="1"/>
    <col min="27" max="27" width="5.00390625" style="24" hidden="1" customWidth="1"/>
    <col min="28" max="28" width="8.50390625" style="24" hidden="1" customWidth="1"/>
    <col min="29" max="29" width="8.375" style="24" hidden="1" customWidth="1"/>
    <col min="30" max="30" width="8.50390625" style="24" hidden="1" customWidth="1"/>
    <col min="31" max="31" width="4.625" style="24" hidden="1" customWidth="1"/>
    <col min="32" max="32" width="5.50390625" style="24" customWidth="1"/>
    <col min="33" max="33" width="5.375" style="24" customWidth="1"/>
    <col min="34" max="34" width="5.50390625" style="24" customWidth="1"/>
    <col min="35" max="35" width="4.625" style="24" customWidth="1"/>
    <col min="36" max="37" width="5.875" style="24" customWidth="1"/>
    <col min="38" max="38" width="6.50390625" style="24" customWidth="1"/>
    <col min="39" max="39" width="4.875" style="24" customWidth="1"/>
    <col min="40" max="40" width="7.00390625" style="24" customWidth="1"/>
    <col min="41" max="41" width="5.125" style="24" customWidth="1"/>
    <col min="42" max="42" width="6.00390625" style="24" customWidth="1"/>
    <col min="43" max="43" width="4.50390625" style="24" customWidth="1"/>
    <col min="44" max="44" width="0.12890625" style="24" hidden="1" customWidth="1"/>
    <col min="45" max="45" width="6.00390625" style="24" hidden="1" customWidth="1"/>
    <col min="46" max="46" width="5.875" style="24" hidden="1" customWidth="1"/>
    <col min="47" max="47" width="4.875" style="24" hidden="1" customWidth="1"/>
    <col min="48" max="48" width="6.50390625" style="24" hidden="1" customWidth="1"/>
    <col min="49" max="49" width="4.50390625" style="24" hidden="1" customWidth="1"/>
    <col min="50" max="50" width="6.50390625" style="24" hidden="1" customWidth="1"/>
    <col min="51" max="51" width="4.125" style="24" hidden="1" customWidth="1"/>
    <col min="52" max="16384" width="9.125" style="24" customWidth="1"/>
  </cols>
  <sheetData>
    <row r="1" spans="1:53" s="16" customFormat="1" ht="15">
      <c r="A1" s="15" t="s">
        <v>37</v>
      </c>
      <c r="B1" s="229" t="s">
        <v>59</v>
      </c>
      <c r="C1" s="229"/>
      <c r="D1" s="229" t="s">
        <v>38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37">
        <v>41178</v>
      </c>
      <c r="AR1" s="237"/>
      <c r="AS1" s="237"/>
      <c r="AT1" s="237"/>
      <c r="AU1" s="237"/>
      <c r="AV1" s="237"/>
      <c r="AW1" s="237"/>
      <c r="AX1" s="237"/>
      <c r="AY1" s="237"/>
      <c r="AZ1" s="237"/>
      <c r="BA1" s="237"/>
    </row>
    <row r="2" spans="1:51" ht="12.75" customHeight="1" thickBo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9"/>
      <c r="O2" s="20"/>
      <c r="P2" s="20"/>
      <c r="Q2" s="20"/>
      <c r="R2" s="20"/>
      <c r="S2" s="20"/>
      <c r="T2" s="21"/>
      <c r="U2" s="21"/>
      <c r="V2" s="21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03"/>
      <c r="AS2" s="203"/>
      <c r="AT2" s="203"/>
      <c r="AU2" s="203"/>
      <c r="AV2" s="203"/>
      <c r="AW2" s="203"/>
      <c r="AX2" s="203"/>
      <c r="AY2" s="203"/>
    </row>
    <row r="3" spans="1:51" ht="14.25" customHeight="1">
      <c r="A3" s="232" t="s">
        <v>21</v>
      </c>
      <c r="B3" s="234" t="s">
        <v>39</v>
      </c>
      <c r="C3" s="235"/>
      <c r="D3" s="235"/>
      <c r="E3" s="235"/>
      <c r="F3" s="235"/>
      <c r="G3" s="236"/>
      <c r="H3" s="230" t="s">
        <v>32</v>
      </c>
      <c r="I3" s="230"/>
      <c r="J3" s="230"/>
      <c r="K3" s="231"/>
      <c r="L3" s="230" t="s">
        <v>36</v>
      </c>
      <c r="M3" s="230"/>
      <c r="N3" s="230"/>
      <c r="O3" s="231"/>
      <c r="P3" s="226" t="s">
        <v>40</v>
      </c>
      <c r="Q3" s="227"/>
      <c r="R3" s="227"/>
      <c r="S3" s="228"/>
      <c r="T3" s="226" t="s">
        <v>41</v>
      </c>
      <c r="U3" s="227"/>
      <c r="V3" s="227"/>
      <c r="W3" s="228"/>
      <c r="X3" s="226" t="s">
        <v>42</v>
      </c>
      <c r="Y3" s="227"/>
      <c r="Z3" s="227"/>
      <c r="AA3" s="228"/>
      <c r="AB3" s="226" t="s">
        <v>43</v>
      </c>
      <c r="AC3" s="227"/>
      <c r="AD3" s="227"/>
      <c r="AE3" s="228"/>
      <c r="AF3" s="226" t="s">
        <v>44</v>
      </c>
      <c r="AG3" s="227"/>
      <c r="AH3" s="227"/>
      <c r="AI3" s="228"/>
      <c r="AJ3" s="238" t="s">
        <v>45</v>
      </c>
      <c r="AK3" s="230"/>
      <c r="AL3" s="230"/>
      <c r="AM3" s="231"/>
      <c r="AN3" s="238" t="s">
        <v>46</v>
      </c>
      <c r="AO3" s="230"/>
      <c r="AP3" s="230"/>
      <c r="AQ3" s="231"/>
      <c r="AR3" s="238" t="s">
        <v>57</v>
      </c>
      <c r="AS3" s="230"/>
      <c r="AT3" s="230"/>
      <c r="AU3" s="231"/>
      <c r="AV3" s="238" t="s">
        <v>58</v>
      </c>
      <c r="AW3" s="230"/>
      <c r="AX3" s="230"/>
      <c r="AY3" s="231"/>
    </row>
    <row r="4" spans="1:51" ht="85.5" customHeight="1" thickBot="1">
      <c r="A4" s="233"/>
      <c r="B4" s="25" t="s">
        <v>29</v>
      </c>
      <c r="C4" s="26" t="s">
        <v>33</v>
      </c>
      <c r="D4" s="26" t="s">
        <v>22</v>
      </c>
      <c r="E4" s="26" t="s">
        <v>23</v>
      </c>
      <c r="F4" s="26" t="s">
        <v>34</v>
      </c>
      <c r="G4" s="27" t="s">
        <v>35</v>
      </c>
      <c r="H4" s="25" t="s">
        <v>29</v>
      </c>
      <c r="I4" s="26" t="s">
        <v>33</v>
      </c>
      <c r="J4" s="26" t="s">
        <v>34</v>
      </c>
      <c r="K4" s="27" t="s">
        <v>35</v>
      </c>
      <c r="L4" s="28" t="s">
        <v>29</v>
      </c>
      <c r="M4" s="26" t="s">
        <v>33</v>
      </c>
      <c r="N4" s="26" t="s">
        <v>34</v>
      </c>
      <c r="O4" s="27" t="s">
        <v>35</v>
      </c>
      <c r="P4" s="25" t="s">
        <v>29</v>
      </c>
      <c r="Q4" s="26" t="s">
        <v>33</v>
      </c>
      <c r="R4" s="26" t="s">
        <v>34</v>
      </c>
      <c r="S4" s="27" t="s">
        <v>35</v>
      </c>
      <c r="T4" s="25" t="s">
        <v>29</v>
      </c>
      <c r="U4" s="26" t="s">
        <v>33</v>
      </c>
      <c r="V4" s="26" t="s">
        <v>34</v>
      </c>
      <c r="W4" s="27" t="s">
        <v>35</v>
      </c>
      <c r="X4" s="25" t="s">
        <v>29</v>
      </c>
      <c r="Y4" s="26" t="s">
        <v>33</v>
      </c>
      <c r="Z4" s="26" t="s">
        <v>34</v>
      </c>
      <c r="AA4" s="27" t="s">
        <v>35</v>
      </c>
      <c r="AB4" s="25" t="s">
        <v>29</v>
      </c>
      <c r="AC4" s="26" t="s">
        <v>33</v>
      </c>
      <c r="AD4" s="26" t="s">
        <v>34</v>
      </c>
      <c r="AE4" s="27" t="s">
        <v>35</v>
      </c>
      <c r="AF4" s="25" t="s">
        <v>29</v>
      </c>
      <c r="AG4" s="26" t="s">
        <v>33</v>
      </c>
      <c r="AH4" s="26" t="s">
        <v>34</v>
      </c>
      <c r="AI4" s="27" t="s">
        <v>35</v>
      </c>
      <c r="AJ4" s="25" t="s">
        <v>29</v>
      </c>
      <c r="AK4" s="26" t="s">
        <v>33</v>
      </c>
      <c r="AL4" s="26" t="s">
        <v>34</v>
      </c>
      <c r="AM4" s="27" t="s">
        <v>35</v>
      </c>
      <c r="AN4" s="25" t="s">
        <v>29</v>
      </c>
      <c r="AO4" s="26" t="s">
        <v>33</v>
      </c>
      <c r="AP4" s="26" t="s">
        <v>34</v>
      </c>
      <c r="AQ4" s="27" t="s">
        <v>35</v>
      </c>
      <c r="AR4" s="25" t="s">
        <v>29</v>
      </c>
      <c r="AS4" s="26" t="s">
        <v>33</v>
      </c>
      <c r="AT4" s="26" t="s">
        <v>34</v>
      </c>
      <c r="AU4" s="27" t="s">
        <v>35</v>
      </c>
      <c r="AV4" s="25" t="s">
        <v>29</v>
      </c>
      <c r="AW4" s="26" t="s">
        <v>33</v>
      </c>
      <c r="AX4" s="26" t="s">
        <v>34</v>
      </c>
      <c r="AY4" s="27" t="s">
        <v>35</v>
      </c>
    </row>
    <row r="5" spans="1:51" s="75" customFormat="1" ht="16.5" customHeight="1">
      <c r="A5" s="29" t="s">
        <v>0</v>
      </c>
      <c r="B5" s="62">
        <f aca="true" t="shared" si="0" ref="B5:C26">SUM(H5,L5,P5,T5,X5,AB5,AF5,AJ5,AN5,AR5,AV5)</f>
        <v>404</v>
      </c>
      <c r="C5" s="63">
        <f t="shared" si="0"/>
        <v>404</v>
      </c>
      <c r="D5" s="64">
        <v>0</v>
      </c>
      <c r="E5" s="65">
        <f>C5/B5*100</f>
        <v>100</v>
      </c>
      <c r="F5" s="63">
        <f aca="true" t="shared" si="1" ref="F5:F26">SUM(J5,N5,R5,V5,Z5,AD5,AH5,AL5,AP5,AT5,AX5)</f>
        <v>404</v>
      </c>
      <c r="G5" s="66">
        <f>F5/C5*10</f>
        <v>10</v>
      </c>
      <c r="H5" s="67"/>
      <c r="I5" s="68"/>
      <c r="J5" s="68"/>
      <c r="K5" s="69" t="e">
        <f aca="true" t="shared" si="2" ref="K5:K26">J5/I5*10</f>
        <v>#DIV/0!</v>
      </c>
      <c r="L5" s="62">
        <v>404</v>
      </c>
      <c r="M5" s="70">
        <v>404</v>
      </c>
      <c r="N5" s="68">
        <v>404</v>
      </c>
      <c r="O5" s="69">
        <f>N5/M5*10</f>
        <v>10</v>
      </c>
      <c r="P5" s="71"/>
      <c r="Q5" s="68"/>
      <c r="R5" s="68"/>
      <c r="S5" s="69" t="e">
        <f>R5/Q5*10</f>
        <v>#DIV/0!</v>
      </c>
      <c r="T5" s="71"/>
      <c r="U5" s="68"/>
      <c r="V5" s="68"/>
      <c r="W5" s="69" t="e">
        <f>V5/U5*10</f>
        <v>#DIV/0!</v>
      </c>
      <c r="X5" s="71"/>
      <c r="Y5" s="68"/>
      <c r="Z5" s="68"/>
      <c r="AA5" s="69" t="e">
        <f>Z5/Y5*10</f>
        <v>#DIV/0!</v>
      </c>
      <c r="AB5" s="71"/>
      <c r="AC5" s="68"/>
      <c r="AD5" s="68"/>
      <c r="AE5" s="69" t="e">
        <f>AD5/AC5*10</f>
        <v>#DIV/0!</v>
      </c>
      <c r="AF5" s="72"/>
      <c r="AG5" s="73"/>
      <c r="AH5" s="73"/>
      <c r="AI5" s="69" t="e">
        <f>AH5/AG5*10</f>
        <v>#DIV/0!</v>
      </c>
      <c r="AJ5" s="72"/>
      <c r="AK5" s="73"/>
      <c r="AL5" s="73"/>
      <c r="AM5" s="69" t="e">
        <v>#DIV/0!</v>
      </c>
      <c r="AN5" s="74"/>
      <c r="AO5" s="73"/>
      <c r="AP5" s="73"/>
      <c r="AQ5" s="69" t="e">
        <v>#DIV/0!</v>
      </c>
      <c r="AR5" s="74"/>
      <c r="AS5" s="73"/>
      <c r="AT5" s="73"/>
      <c r="AU5" s="69" t="e">
        <f>AT5/AS5*10</f>
        <v>#DIV/0!</v>
      </c>
      <c r="AV5" s="194"/>
      <c r="AW5" s="73"/>
      <c r="AX5" s="73"/>
      <c r="AY5" s="204" t="e">
        <v>#DIV/0!</v>
      </c>
    </row>
    <row r="6" spans="1:51" s="75" customFormat="1" ht="16.5" customHeight="1">
      <c r="A6" s="30" t="s">
        <v>15</v>
      </c>
      <c r="B6" s="62">
        <f t="shared" si="0"/>
        <v>6648</v>
      </c>
      <c r="C6" s="63">
        <f t="shared" si="0"/>
        <v>6648</v>
      </c>
      <c r="D6" s="76">
        <v>0</v>
      </c>
      <c r="E6" s="65">
        <f aca="true" t="shared" si="3" ref="E6:E28">C6/B6*100</f>
        <v>100</v>
      </c>
      <c r="F6" s="63">
        <f t="shared" si="1"/>
        <v>4672</v>
      </c>
      <c r="G6" s="66">
        <f aca="true" t="shared" si="4" ref="G6:G28">F6/C6*10</f>
        <v>7.0276774969915765</v>
      </c>
      <c r="H6" s="77">
        <v>1786</v>
      </c>
      <c r="I6" s="78">
        <v>1786</v>
      </c>
      <c r="J6" s="78">
        <v>861</v>
      </c>
      <c r="K6" s="69">
        <f t="shared" si="2"/>
        <v>4.820828667413214</v>
      </c>
      <c r="L6" s="79">
        <v>358</v>
      </c>
      <c r="M6" s="80">
        <v>358</v>
      </c>
      <c r="N6" s="78">
        <v>238</v>
      </c>
      <c r="O6" s="69">
        <f aca="true" t="shared" si="5" ref="O6:O26">N6/M6*10</f>
        <v>6.648044692737431</v>
      </c>
      <c r="P6" s="81"/>
      <c r="Q6" s="78"/>
      <c r="R6" s="78"/>
      <c r="S6" s="69" t="e">
        <f aca="true" t="shared" si="6" ref="S6:S26">R6/Q6*10</f>
        <v>#DIV/0!</v>
      </c>
      <c r="T6" s="81">
        <v>2847</v>
      </c>
      <c r="U6" s="78">
        <v>2847</v>
      </c>
      <c r="V6" s="78">
        <v>2229</v>
      </c>
      <c r="W6" s="69">
        <f aca="true" t="shared" si="7" ref="W6:W26">V6/U6*10</f>
        <v>7.829293993677555</v>
      </c>
      <c r="X6" s="81">
        <v>712</v>
      </c>
      <c r="Y6" s="78">
        <v>712</v>
      </c>
      <c r="Z6" s="78">
        <v>652</v>
      </c>
      <c r="AA6" s="69">
        <f aca="true" t="shared" si="8" ref="AA6:AA26">Z6/Y6*10</f>
        <v>9.157303370786517</v>
      </c>
      <c r="AB6" s="81">
        <v>787</v>
      </c>
      <c r="AC6" s="78">
        <v>787</v>
      </c>
      <c r="AD6" s="78">
        <v>595</v>
      </c>
      <c r="AE6" s="69">
        <f aca="true" t="shared" si="9" ref="AE6:AE26">AD6/AC6*10</f>
        <v>7.560355781448539</v>
      </c>
      <c r="AF6" s="81">
        <v>40</v>
      </c>
      <c r="AG6" s="83">
        <v>40</v>
      </c>
      <c r="AH6" s="83">
        <v>12</v>
      </c>
      <c r="AI6" s="69">
        <f aca="true" t="shared" si="10" ref="AI6:AI28">AH6/AG6*10</f>
        <v>3</v>
      </c>
      <c r="AJ6" s="81"/>
      <c r="AK6" s="83"/>
      <c r="AL6" s="83"/>
      <c r="AM6" s="69" t="e">
        <v>#DIV/0!</v>
      </c>
      <c r="AN6" s="84"/>
      <c r="AO6" s="83"/>
      <c r="AP6" s="83"/>
      <c r="AQ6" s="69" t="e">
        <v>#DIV/0!</v>
      </c>
      <c r="AR6" s="84">
        <v>118</v>
      </c>
      <c r="AS6" s="83">
        <v>118</v>
      </c>
      <c r="AT6" s="83">
        <v>85</v>
      </c>
      <c r="AU6" s="69">
        <f aca="true" t="shared" si="11" ref="AU6:AU26">AT6/AS6*10</f>
        <v>7.203389830508474</v>
      </c>
      <c r="AV6" s="195"/>
      <c r="AW6" s="83"/>
      <c r="AX6" s="83"/>
      <c r="AY6" s="204" t="e">
        <v>#DIV/0!</v>
      </c>
    </row>
    <row r="7" spans="1:51" s="75" customFormat="1" ht="16.5" customHeight="1">
      <c r="A7" s="30" t="s">
        <v>64</v>
      </c>
      <c r="B7" s="62">
        <f t="shared" si="0"/>
        <v>9626</v>
      </c>
      <c r="C7" s="63">
        <f t="shared" si="0"/>
        <v>9626</v>
      </c>
      <c r="D7" s="64">
        <v>0</v>
      </c>
      <c r="E7" s="65">
        <f t="shared" si="3"/>
        <v>100</v>
      </c>
      <c r="F7" s="63">
        <f t="shared" si="1"/>
        <v>12071</v>
      </c>
      <c r="G7" s="66">
        <f t="shared" si="4"/>
        <v>12.539995844587574</v>
      </c>
      <c r="H7" s="77">
        <v>707</v>
      </c>
      <c r="I7" s="78">
        <v>707</v>
      </c>
      <c r="J7" s="78">
        <v>1351</v>
      </c>
      <c r="K7" s="69">
        <f t="shared" si="2"/>
        <v>19.10891089108911</v>
      </c>
      <c r="L7" s="79">
        <v>486</v>
      </c>
      <c r="M7" s="80">
        <v>486</v>
      </c>
      <c r="N7" s="78">
        <v>1106</v>
      </c>
      <c r="O7" s="69">
        <f t="shared" si="5"/>
        <v>22.757201646090536</v>
      </c>
      <c r="P7" s="81">
        <v>170</v>
      </c>
      <c r="Q7" s="78">
        <v>170</v>
      </c>
      <c r="R7" s="78">
        <v>285</v>
      </c>
      <c r="S7" s="69">
        <f t="shared" si="6"/>
        <v>16.764705882352942</v>
      </c>
      <c r="T7" s="81">
        <v>2996</v>
      </c>
      <c r="U7" s="78">
        <v>2996</v>
      </c>
      <c r="V7" s="78">
        <v>4011</v>
      </c>
      <c r="W7" s="69">
        <f t="shared" si="7"/>
        <v>13.38785046728972</v>
      </c>
      <c r="X7" s="81">
        <v>977</v>
      </c>
      <c r="Y7" s="78">
        <v>977</v>
      </c>
      <c r="Z7" s="78">
        <v>548</v>
      </c>
      <c r="AA7" s="69">
        <f t="shared" si="8"/>
        <v>5.6090071647901745</v>
      </c>
      <c r="AB7" s="81">
        <v>4195</v>
      </c>
      <c r="AC7" s="78">
        <v>4195</v>
      </c>
      <c r="AD7" s="78">
        <v>4739</v>
      </c>
      <c r="AE7" s="69">
        <f t="shared" si="9"/>
        <v>11.296781883194278</v>
      </c>
      <c r="AF7" s="81">
        <v>50</v>
      </c>
      <c r="AG7" s="83">
        <v>50</v>
      </c>
      <c r="AH7" s="83">
        <v>5</v>
      </c>
      <c r="AI7" s="69">
        <f t="shared" si="10"/>
        <v>1</v>
      </c>
      <c r="AJ7" s="81"/>
      <c r="AK7" s="83"/>
      <c r="AL7" s="83"/>
      <c r="AM7" s="69" t="e">
        <v>#DIV/0!</v>
      </c>
      <c r="AN7" s="84"/>
      <c r="AO7" s="83"/>
      <c r="AP7" s="83"/>
      <c r="AQ7" s="69" t="e">
        <v>#DIV/0!</v>
      </c>
      <c r="AR7" s="84">
        <v>45</v>
      </c>
      <c r="AS7" s="83">
        <v>45</v>
      </c>
      <c r="AT7" s="83">
        <v>26</v>
      </c>
      <c r="AU7" s="69">
        <f t="shared" si="11"/>
        <v>5.777777777777777</v>
      </c>
      <c r="AV7" s="195"/>
      <c r="AW7" s="83"/>
      <c r="AX7" s="83"/>
      <c r="AY7" s="204" t="e">
        <v>#DIV/0!</v>
      </c>
    </row>
    <row r="8" spans="1:51" s="75" customFormat="1" ht="16.5" customHeight="1">
      <c r="A8" s="30" t="s">
        <v>1</v>
      </c>
      <c r="B8" s="62">
        <f t="shared" si="0"/>
        <v>5497</v>
      </c>
      <c r="C8" s="63">
        <f t="shared" si="0"/>
        <v>5497</v>
      </c>
      <c r="D8" s="76">
        <v>0</v>
      </c>
      <c r="E8" s="65">
        <f t="shared" si="3"/>
        <v>100</v>
      </c>
      <c r="F8" s="63">
        <f t="shared" si="1"/>
        <v>2715.5</v>
      </c>
      <c r="G8" s="66">
        <f t="shared" si="4"/>
        <v>4.939967254866291</v>
      </c>
      <c r="H8" s="77">
        <v>550</v>
      </c>
      <c r="I8" s="78">
        <v>550</v>
      </c>
      <c r="J8" s="78">
        <v>101</v>
      </c>
      <c r="K8" s="69">
        <f t="shared" si="2"/>
        <v>1.8363636363636362</v>
      </c>
      <c r="L8" s="79">
        <v>1382</v>
      </c>
      <c r="M8" s="80">
        <v>1382</v>
      </c>
      <c r="N8" s="78">
        <v>1075.5</v>
      </c>
      <c r="O8" s="69">
        <f t="shared" si="5"/>
        <v>7.782199710564399</v>
      </c>
      <c r="P8" s="81"/>
      <c r="Q8" s="78"/>
      <c r="R8" s="78"/>
      <c r="S8" s="69" t="e">
        <f t="shared" si="6"/>
        <v>#DIV/0!</v>
      </c>
      <c r="T8" s="81">
        <v>1190</v>
      </c>
      <c r="U8" s="78">
        <v>1190</v>
      </c>
      <c r="V8" s="78">
        <v>886</v>
      </c>
      <c r="W8" s="69">
        <f t="shared" si="7"/>
        <v>7.445378151260504</v>
      </c>
      <c r="X8" s="81">
        <v>1575</v>
      </c>
      <c r="Y8" s="78">
        <v>1575</v>
      </c>
      <c r="Z8" s="78">
        <v>505</v>
      </c>
      <c r="AA8" s="69">
        <f t="shared" si="8"/>
        <v>3.2063492063492065</v>
      </c>
      <c r="AB8" s="81">
        <v>800</v>
      </c>
      <c r="AC8" s="78">
        <v>800</v>
      </c>
      <c r="AD8" s="78">
        <v>148</v>
      </c>
      <c r="AE8" s="69">
        <f t="shared" si="9"/>
        <v>1.85</v>
      </c>
      <c r="AF8" s="81"/>
      <c r="AG8" s="83"/>
      <c r="AH8" s="83"/>
      <c r="AI8" s="69" t="e">
        <f t="shared" si="10"/>
        <v>#DIV/0!</v>
      </c>
      <c r="AJ8" s="81"/>
      <c r="AK8" s="83"/>
      <c r="AL8" s="83"/>
      <c r="AM8" s="69" t="e">
        <v>#DIV/0!</v>
      </c>
      <c r="AN8" s="84"/>
      <c r="AO8" s="83"/>
      <c r="AP8" s="83"/>
      <c r="AQ8" s="69" t="e">
        <v>#DIV/0!</v>
      </c>
      <c r="AR8" s="84"/>
      <c r="AS8" s="83"/>
      <c r="AT8" s="83"/>
      <c r="AU8" s="69" t="e">
        <f t="shared" si="11"/>
        <v>#DIV/0!</v>
      </c>
      <c r="AV8" s="195"/>
      <c r="AW8" s="83"/>
      <c r="AX8" s="83"/>
      <c r="AY8" s="204" t="e">
        <v>#DIV/0!</v>
      </c>
    </row>
    <row r="9" spans="1:51" s="75" customFormat="1" ht="16.5" customHeight="1">
      <c r="A9" s="30" t="s">
        <v>2</v>
      </c>
      <c r="B9" s="62">
        <f t="shared" si="0"/>
        <v>13378</v>
      </c>
      <c r="C9" s="63">
        <f t="shared" si="0"/>
        <v>13378</v>
      </c>
      <c r="D9" s="64">
        <v>0</v>
      </c>
      <c r="E9" s="65">
        <f t="shared" si="3"/>
        <v>100</v>
      </c>
      <c r="F9" s="63">
        <f t="shared" si="1"/>
        <v>18175</v>
      </c>
      <c r="G9" s="66">
        <f t="shared" si="4"/>
        <v>13.585737778442219</v>
      </c>
      <c r="H9" s="77">
        <v>3058</v>
      </c>
      <c r="I9" s="78">
        <v>3058</v>
      </c>
      <c r="J9" s="78">
        <v>3697</v>
      </c>
      <c r="K9" s="69">
        <f t="shared" si="2"/>
        <v>12.089601046435579</v>
      </c>
      <c r="L9" s="79">
        <v>368</v>
      </c>
      <c r="M9" s="80">
        <v>368</v>
      </c>
      <c r="N9" s="78">
        <v>485</v>
      </c>
      <c r="O9" s="69">
        <f t="shared" si="5"/>
        <v>13.179347826086955</v>
      </c>
      <c r="P9" s="81">
        <v>35</v>
      </c>
      <c r="Q9" s="78">
        <v>35</v>
      </c>
      <c r="R9" s="78">
        <v>28</v>
      </c>
      <c r="S9" s="69">
        <f t="shared" si="6"/>
        <v>8</v>
      </c>
      <c r="T9" s="81">
        <v>5282</v>
      </c>
      <c r="U9" s="78">
        <v>5282</v>
      </c>
      <c r="V9" s="78">
        <v>8135</v>
      </c>
      <c r="W9" s="69">
        <f t="shared" si="7"/>
        <v>15.401363120030291</v>
      </c>
      <c r="X9" s="81">
        <v>595</v>
      </c>
      <c r="Y9" s="78">
        <v>595</v>
      </c>
      <c r="Z9" s="78">
        <v>932</v>
      </c>
      <c r="AA9" s="69">
        <f t="shared" si="8"/>
        <v>15.663865546218487</v>
      </c>
      <c r="AB9" s="81">
        <v>4040</v>
      </c>
      <c r="AC9" s="78">
        <v>4040</v>
      </c>
      <c r="AD9" s="78">
        <v>4898</v>
      </c>
      <c r="AE9" s="69">
        <f t="shared" si="9"/>
        <v>12.123762376237623</v>
      </c>
      <c r="AF9" s="81"/>
      <c r="AG9" s="83"/>
      <c r="AH9" s="83"/>
      <c r="AI9" s="69" t="e">
        <f t="shared" si="10"/>
        <v>#DIV/0!</v>
      </c>
      <c r="AJ9" s="81"/>
      <c r="AK9" s="83"/>
      <c r="AL9" s="83"/>
      <c r="AM9" s="69" t="e">
        <v>#DIV/0!</v>
      </c>
      <c r="AN9" s="84"/>
      <c r="AO9" s="83"/>
      <c r="AP9" s="83"/>
      <c r="AQ9" s="69" t="e">
        <v>#DIV/0!</v>
      </c>
      <c r="AR9" s="84"/>
      <c r="AS9" s="83"/>
      <c r="AT9" s="83"/>
      <c r="AU9" s="69" t="e">
        <f t="shared" si="11"/>
        <v>#DIV/0!</v>
      </c>
      <c r="AV9" s="195"/>
      <c r="AW9" s="83"/>
      <c r="AX9" s="83"/>
      <c r="AY9" s="204" t="e">
        <v>#DIV/0!</v>
      </c>
    </row>
    <row r="10" spans="1:51" s="75" customFormat="1" ht="16.5" customHeight="1">
      <c r="A10" s="30" t="s">
        <v>27</v>
      </c>
      <c r="B10" s="62">
        <f t="shared" si="0"/>
        <v>16121</v>
      </c>
      <c r="C10" s="63">
        <f t="shared" si="0"/>
        <v>16121</v>
      </c>
      <c r="D10" s="76">
        <v>0</v>
      </c>
      <c r="E10" s="65">
        <f t="shared" si="3"/>
        <v>100</v>
      </c>
      <c r="F10" s="63">
        <f t="shared" si="1"/>
        <v>17142</v>
      </c>
      <c r="G10" s="66">
        <f t="shared" si="4"/>
        <v>10.633335401029713</v>
      </c>
      <c r="H10" s="77">
        <v>7111</v>
      </c>
      <c r="I10" s="78">
        <v>7111</v>
      </c>
      <c r="J10" s="78">
        <v>9236</v>
      </c>
      <c r="K10" s="69">
        <f t="shared" si="2"/>
        <v>12.988327942624103</v>
      </c>
      <c r="L10" s="79">
        <v>376</v>
      </c>
      <c r="M10" s="80">
        <v>376</v>
      </c>
      <c r="N10" s="78">
        <v>520</v>
      </c>
      <c r="O10" s="69">
        <f t="shared" si="5"/>
        <v>13.829787234042554</v>
      </c>
      <c r="P10" s="81"/>
      <c r="Q10" s="78"/>
      <c r="R10" s="78"/>
      <c r="S10" s="69" t="e">
        <f t="shared" si="6"/>
        <v>#DIV/0!</v>
      </c>
      <c r="T10" s="81">
        <v>3448</v>
      </c>
      <c r="U10" s="78">
        <v>3448</v>
      </c>
      <c r="V10" s="78">
        <v>2855</v>
      </c>
      <c r="W10" s="69">
        <f t="shared" si="7"/>
        <v>8.28016241299304</v>
      </c>
      <c r="X10" s="81">
        <v>4028</v>
      </c>
      <c r="Y10" s="78">
        <v>4028</v>
      </c>
      <c r="Z10" s="78">
        <v>3079</v>
      </c>
      <c r="AA10" s="69">
        <f t="shared" si="8"/>
        <v>7.643992055610726</v>
      </c>
      <c r="AB10" s="81">
        <v>876</v>
      </c>
      <c r="AC10" s="78">
        <v>876</v>
      </c>
      <c r="AD10" s="78">
        <v>1220</v>
      </c>
      <c r="AE10" s="69">
        <f t="shared" si="9"/>
        <v>13.926940639269407</v>
      </c>
      <c r="AF10" s="81">
        <v>62</v>
      </c>
      <c r="AG10" s="83">
        <v>62</v>
      </c>
      <c r="AH10" s="83">
        <v>31</v>
      </c>
      <c r="AI10" s="69">
        <f t="shared" si="10"/>
        <v>5</v>
      </c>
      <c r="AJ10" s="81">
        <v>200</v>
      </c>
      <c r="AK10" s="83">
        <v>200</v>
      </c>
      <c r="AL10" s="83">
        <v>181</v>
      </c>
      <c r="AM10" s="69">
        <f>AL10/AK10*10</f>
        <v>9.05</v>
      </c>
      <c r="AN10" s="84"/>
      <c r="AO10" s="83"/>
      <c r="AP10" s="83"/>
      <c r="AQ10" s="69" t="e">
        <v>#DIV/0!</v>
      </c>
      <c r="AR10" s="84">
        <v>20</v>
      </c>
      <c r="AS10" s="83">
        <v>20</v>
      </c>
      <c r="AT10" s="83">
        <v>20</v>
      </c>
      <c r="AU10" s="69">
        <f t="shared" si="11"/>
        <v>10</v>
      </c>
      <c r="AV10" s="195"/>
      <c r="AW10" s="83"/>
      <c r="AX10" s="83"/>
      <c r="AY10" s="204" t="e">
        <v>#DIV/0!</v>
      </c>
    </row>
    <row r="11" spans="1:51" s="75" customFormat="1" ht="16.5" customHeight="1">
      <c r="A11" s="30" t="s">
        <v>3</v>
      </c>
      <c r="B11" s="62">
        <f t="shared" si="0"/>
        <v>41525</v>
      </c>
      <c r="C11" s="63">
        <f t="shared" si="0"/>
        <v>41148</v>
      </c>
      <c r="D11" s="64">
        <v>0</v>
      </c>
      <c r="E11" s="65">
        <f t="shared" si="3"/>
        <v>99.0921131848284</v>
      </c>
      <c r="F11" s="63">
        <f t="shared" si="1"/>
        <v>60216</v>
      </c>
      <c r="G11" s="66">
        <f t="shared" si="4"/>
        <v>14.63400408282298</v>
      </c>
      <c r="H11" s="77">
        <v>4719</v>
      </c>
      <c r="I11" s="78">
        <v>4719</v>
      </c>
      <c r="J11" s="78">
        <v>4398</v>
      </c>
      <c r="K11" s="69">
        <f t="shared" si="2"/>
        <v>9.319771137952955</v>
      </c>
      <c r="L11" s="79">
        <v>1174</v>
      </c>
      <c r="M11" s="80">
        <v>1174</v>
      </c>
      <c r="N11" s="78">
        <v>1007</v>
      </c>
      <c r="O11" s="69">
        <f t="shared" si="5"/>
        <v>8.577512776831345</v>
      </c>
      <c r="P11" s="81">
        <v>1040</v>
      </c>
      <c r="Q11" s="78">
        <v>1040</v>
      </c>
      <c r="R11" s="78">
        <v>1405</v>
      </c>
      <c r="S11" s="69">
        <f t="shared" si="6"/>
        <v>13.509615384615385</v>
      </c>
      <c r="T11" s="81">
        <v>7844</v>
      </c>
      <c r="U11" s="78">
        <v>7844</v>
      </c>
      <c r="V11" s="78">
        <v>12974</v>
      </c>
      <c r="W11" s="69">
        <f t="shared" si="7"/>
        <v>16.54003059663437</v>
      </c>
      <c r="X11" s="81">
        <v>3269</v>
      </c>
      <c r="Y11" s="78">
        <v>3269</v>
      </c>
      <c r="Z11" s="78">
        <v>3834</v>
      </c>
      <c r="AA11" s="69">
        <f t="shared" si="8"/>
        <v>11.728357295809115</v>
      </c>
      <c r="AB11" s="81">
        <v>22869</v>
      </c>
      <c r="AC11" s="78">
        <v>22869</v>
      </c>
      <c r="AD11" s="78">
        <v>36458</v>
      </c>
      <c r="AE11" s="69">
        <f t="shared" si="9"/>
        <v>15.942105033014125</v>
      </c>
      <c r="AF11" s="81">
        <v>336</v>
      </c>
      <c r="AG11" s="83">
        <v>165</v>
      </c>
      <c r="AH11" s="83">
        <v>92</v>
      </c>
      <c r="AI11" s="69">
        <f t="shared" si="10"/>
        <v>5.575757575757576</v>
      </c>
      <c r="AJ11" s="81">
        <v>206</v>
      </c>
      <c r="AK11" s="83"/>
      <c r="AL11" s="83"/>
      <c r="AM11" s="69" t="e">
        <f>AL11/AK11*10</f>
        <v>#DIV/0!</v>
      </c>
      <c r="AN11" s="84"/>
      <c r="AO11" s="83"/>
      <c r="AP11" s="83"/>
      <c r="AQ11" s="69" t="e">
        <v>#DIV/0!</v>
      </c>
      <c r="AR11" s="84">
        <v>68</v>
      </c>
      <c r="AS11" s="83">
        <v>68</v>
      </c>
      <c r="AT11" s="83">
        <v>48</v>
      </c>
      <c r="AU11" s="69">
        <f t="shared" si="11"/>
        <v>7.058823529411765</v>
      </c>
      <c r="AV11" s="195"/>
      <c r="AW11" s="83"/>
      <c r="AX11" s="83"/>
      <c r="AY11" s="204" t="e">
        <v>#DIV/0!</v>
      </c>
    </row>
    <row r="12" spans="1:51" s="75" customFormat="1" ht="16.5" customHeight="1">
      <c r="A12" s="30" t="s">
        <v>4</v>
      </c>
      <c r="B12" s="62">
        <f t="shared" si="0"/>
        <v>83087</v>
      </c>
      <c r="C12" s="63">
        <f t="shared" si="0"/>
        <v>82169</v>
      </c>
      <c r="D12" s="76">
        <v>0</v>
      </c>
      <c r="E12" s="65">
        <f t="shared" si="3"/>
        <v>98.89513401615174</v>
      </c>
      <c r="F12" s="63">
        <f t="shared" si="1"/>
        <v>142721</v>
      </c>
      <c r="G12" s="66">
        <f t="shared" si="4"/>
        <v>17.369202497292168</v>
      </c>
      <c r="H12" s="77">
        <v>30193</v>
      </c>
      <c r="I12" s="78">
        <v>30193</v>
      </c>
      <c r="J12" s="78">
        <v>28784</v>
      </c>
      <c r="K12" s="69">
        <f t="shared" si="2"/>
        <v>9.533335541350644</v>
      </c>
      <c r="L12" s="79">
        <v>10167</v>
      </c>
      <c r="M12" s="80">
        <v>10167</v>
      </c>
      <c r="N12" s="78">
        <v>23638</v>
      </c>
      <c r="O12" s="69">
        <f t="shared" si="5"/>
        <v>23.249729517065013</v>
      </c>
      <c r="P12" s="81">
        <v>2911</v>
      </c>
      <c r="Q12" s="78">
        <v>2911</v>
      </c>
      <c r="R12" s="78">
        <v>7649</v>
      </c>
      <c r="S12" s="69">
        <f t="shared" si="6"/>
        <v>26.27619374785297</v>
      </c>
      <c r="T12" s="81">
        <v>17722</v>
      </c>
      <c r="U12" s="78">
        <v>17722</v>
      </c>
      <c r="V12" s="78">
        <v>39664</v>
      </c>
      <c r="W12" s="69">
        <f t="shared" si="7"/>
        <v>22.381221081142083</v>
      </c>
      <c r="X12" s="81">
        <v>4064</v>
      </c>
      <c r="Y12" s="78">
        <v>4064</v>
      </c>
      <c r="Z12" s="78">
        <v>12422</v>
      </c>
      <c r="AA12" s="69">
        <f t="shared" si="8"/>
        <v>30.565944881889763</v>
      </c>
      <c r="AB12" s="81">
        <v>15680</v>
      </c>
      <c r="AC12" s="78">
        <v>15680</v>
      </c>
      <c r="AD12" s="78">
        <v>29235</v>
      </c>
      <c r="AE12" s="69">
        <f t="shared" si="9"/>
        <v>18.644770408163264</v>
      </c>
      <c r="AF12" s="81">
        <v>217</v>
      </c>
      <c r="AG12" s="83">
        <v>217</v>
      </c>
      <c r="AH12" s="83">
        <v>106</v>
      </c>
      <c r="AI12" s="69">
        <f t="shared" si="10"/>
        <v>4.88479262672811</v>
      </c>
      <c r="AJ12" s="81">
        <v>161</v>
      </c>
      <c r="AK12" s="83">
        <v>161</v>
      </c>
      <c r="AL12" s="83">
        <v>106</v>
      </c>
      <c r="AM12" s="69">
        <f>AL12/AK12*10</f>
        <v>6.583850931677019</v>
      </c>
      <c r="AN12" s="84">
        <v>1038</v>
      </c>
      <c r="AO12" s="83">
        <v>120</v>
      </c>
      <c r="AP12" s="83">
        <v>216</v>
      </c>
      <c r="AQ12" s="69">
        <f>AP12/AO12*10</f>
        <v>18</v>
      </c>
      <c r="AR12" s="84">
        <v>505</v>
      </c>
      <c r="AS12" s="83">
        <v>505</v>
      </c>
      <c r="AT12" s="83">
        <v>502</v>
      </c>
      <c r="AU12" s="69">
        <f t="shared" si="11"/>
        <v>9.94059405940594</v>
      </c>
      <c r="AV12" s="195">
        <v>429</v>
      </c>
      <c r="AW12" s="83">
        <v>429</v>
      </c>
      <c r="AX12" s="83">
        <v>399</v>
      </c>
      <c r="AY12" s="204">
        <f aca="true" t="shared" si="12" ref="AY12:AY19">AX12/AW12*10</f>
        <v>9.300699300699302</v>
      </c>
    </row>
    <row r="13" spans="1:51" s="75" customFormat="1" ht="16.5" customHeight="1">
      <c r="A13" s="30" t="s">
        <v>5</v>
      </c>
      <c r="B13" s="62">
        <f t="shared" si="0"/>
        <v>11620</v>
      </c>
      <c r="C13" s="63">
        <f t="shared" si="0"/>
        <v>11620</v>
      </c>
      <c r="D13" s="64">
        <v>0</v>
      </c>
      <c r="E13" s="65">
        <f t="shared" si="3"/>
        <v>100</v>
      </c>
      <c r="F13" s="63">
        <f t="shared" si="1"/>
        <v>9973</v>
      </c>
      <c r="G13" s="66">
        <f t="shared" si="4"/>
        <v>8.582616179001722</v>
      </c>
      <c r="H13" s="77">
        <v>5121</v>
      </c>
      <c r="I13" s="78">
        <v>5121</v>
      </c>
      <c r="J13" s="78">
        <v>3244</v>
      </c>
      <c r="K13" s="69">
        <f t="shared" si="2"/>
        <v>6.334700253856669</v>
      </c>
      <c r="L13" s="79">
        <v>1796</v>
      </c>
      <c r="M13" s="80">
        <v>1796</v>
      </c>
      <c r="N13" s="78">
        <v>2246</v>
      </c>
      <c r="O13" s="69">
        <f t="shared" si="5"/>
        <v>12.505567928730512</v>
      </c>
      <c r="P13" s="81">
        <v>353</v>
      </c>
      <c r="Q13" s="78">
        <v>353</v>
      </c>
      <c r="R13" s="78">
        <v>394</v>
      </c>
      <c r="S13" s="69">
        <f t="shared" si="6"/>
        <v>11.161473087818695</v>
      </c>
      <c r="T13" s="81">
        <v>1150</v>
      </c>
      <c r="U13" s="78">
        <v>1150</v>
      </c>
      <c r="V13" s="78">
        <v>972</v>
      </c>
      <c r="W13" s="69">
        <f t="shared" si="7"/>
        <v>8.452173913043477</v>
      </c>
      <c r="X13" s="81">
        <v>1824</v>
      </c>
      <c r="Y13" s="78">
        <v>1824</v>
      </c>
      <c r="Z13" s="78">
        <v>1407</v>
      </c>
      <c r="AA13" s="69">
        <f t="shared" si="8"/>
        <v>7.713815789473685</v>
      </c>
      <c r="AB13" s="81">
        <v>1071</v>
      </c>
      <c r="AC13" s="78">
        <v>1071</v>
      </c>
      <c r="AD13" s="78">
        <v>1421</v>
      </c>
      <c r="AE13" s="69">
        <f t="shared" si="9"/>
        <v>13.26797385620915</v>
      </c>
      <c r="AF13" s="81">
        <v>65</v>
      </c>
      <c r="AG13" s="83">
        <v>65</v>
      </c>
      <c r="AH13" s="83">
        <v>43</v>
      </c>
      <c r="AI13" s="69">
        <f t="shared" si="10"/>
        <v>6.615384615384615</v>
      </c>
      <c r="AJ13" s="81">
        <v>130</v>
      </c>
      <c r="AK13" s="83">
        <v>130</v>
      </c>
      <c r="AL13" s="83">
        <v>114</v>
      </c>
      <c r="AM13" s="69">
        <f>AL13/AK13*10</f>
        <v>8.76923076923077</v>
      </c>
      <c r="AN13" s="84"/>
      <c r="AO13" s="83"/>
      <c r="AP13" s="83"/>
      <c r="AQ13" s="69" t="e">
        <v>#DIV/0!</v>
      </c>
      <c r="AR13" s="84">
        <v>110</v>
      </c>
      <c r="AS13" s="83">
        <v>110</v>
      </c>
      <c r="AT13" s="83">
        <v>132</v>
      </c>
      <c r="AU13" s="69">
        <f t="shared" si="11"/>
        <v>12</v>
      </c>
      <c r="AV13" s="195"/>
      <c r="AW13" s="83"/>
      <c r="AX13" s="83"/>
      <c r="AY13" s="204" t="e">
        <f t="shared" si="12"/>
        <v>#DIV/0!</v>
      </c>
    </row>
    <row r="14" spans="1:51" s="75" customFormat="1" ht="16.5" customHeight="1">
      <c r="A14" s="30" t="s">
        <v>6</v>
      </c>
      <c r="B14" s="62">
        <f t="shared" si="0"/>
        <v>24024</v>
      </c>
      <c r="C14" s="63">
        <f t="shared" si="0"/>
        <v>20629</v>
      </c>
      <c r="D14" s="76">
        <v>0</v>
      </c>
      <c r="E14" s="65">
        <f t="shared" si="3"/>
        <v>85.86829836829837</v>
      </c>
      <c r="F14" s="63">
        <f t="shared" si="1"/>
        <v>27183</v>
      </c>
      <c r="G14" s="66">
        <f t="shared" si="4"/>
        <v>13.177080808570459</v>
      </c>
      <c r="H14" s="77">
        <v>5586</v>
      </c>
      <c r="I14" s="78">
        <v>5586</v>
      </c>
      <c r="J14" s="78">
        <v>5901</v>
      </c>
      <c r="K14" s="69">
        <f t="shared" si="2"/>
        <v>10.563909774436091</v>
      </c>
      <c r="L14" s="79">
        <v>450</v>
      </c>
      <c r="M14" s="80">
        <v>450</v>
      </c>
      <c r="N14" s="78">
        <v>879</v>
      </c>
      <c r="O14" s="69">
        <f t="shared" si="5"/>
        <v>19.533333333333335</v>
      </c>
      <c r="P14" s="81">
        <v>16</v>
      </c>
      <c r="Q14" s="78">
        <v>16</v>
      </c>
      <c r="R14" s="78">
        <v>32</v>
      </c>
      <c r="S14" s="69">
        <f t="shared" si="6"/>
        <v>20</v>
      </c>
      <c r="T14" s="81">
        <v>4963</v>
      </c>
      <c r="U14" s="78">
        <v>4963</v>
      </c>
      <c r="V14" s="78">
        <v>8067</v>
      </c>
      <c r="W14" s="69">
        <f t="shared" si="7"/>
        <v>16.25428168446504</v>
      </c>
      <c r="X14" s="81">
        <v>1156</v>
      </c>
      <c r="Y14" s="78">
        <v>1156</v>
      </c>
      <c r="Z14" s="78">
        <v>1820</v>
      </c>
      <c r="AA14" s="69">
        <f t="shared" si="8"/>
        <v>15.7439446366782</v>
      </c>
      <c r="AB14" s="81">
        <v>8181</v>
      </c>
      <c r="AC14" s="78">
        <v>8181</v>
      </c>
      <c r="AD14" s="78">
        <v>10346</v>
      </c>
      <c r="AE14" s="69">
        <f t="shared" si="9"/>
        <v>12.64637574868598</v>
      </c>
      <c r="AF14" s="81">
        <v>60</v>
      </c>
      <c r="AG14" s="83">
        <v>60</v>
      </c>
      <c r="AH14" s="83">
        <v>30</v>
      </c>
      <c r="AI14" s="69">
        <f t="shared" si="10"/>
        <v>5</v>
      </c>
      <c r="AJ14" s="81">
        <v>217</v>
      </c>
      <c r="AK14" s="83">
        <v>217</v>
      </c>
      <c r="AL14" s="83">
        <v>108</v>
      </c>
      <c r="AM14" s="69">
        <f>AL14/AK14*10</f>
        <v>4.976958525345622</v>
      </c>
      <c r="AN14" s="84">
        <v>3395</v>
      </c>
      <c r="AO14" s="83"/>
      <c r="AP14" s="83"/>
      <c r="AQ14" s="69" t="e">
        <v>#DIV/0!</v>
      </c>
      <c r="AR14" s="84"/>
      <c r="AS14" s="83"/>
      <c r="AT14" s="83"/>
      <c r="AU14" s="69" t="e">
        <f t="shared" si="11"/>
        <v>#DIV/0!</v>
      </c>
      <c r="AV14" s="195"/>
      <c r="AW14" s="83"/>
      <c r="AX14" s="83"/>
      <c r="AY14" s="204" t="e">
        <f t="shared" si="12"/>
        <v>#DIV/0!</v>
      </c>
    </row>
    <row r="15" spans="1:51" s="75" customFormat="1" ht="16.5" customHeight="1">
      <c r="A15" s="30" t="s">
        <v>7</v>
      </c>
      <c r="B15" s="62">
        <f t="shared" si="0"/>
        <v>9451</v>
      </c>
      <c r="C15" s="63">
        <f t="shared" si="0"/>
        <v>9451</v>
      </c>
      <c r="D15" s="64">
        <v>0</v>
      </c>
      <c r="E15" s="65">
        <f t="shared" si="3"/>
        <v>100</v>
      </c>
      <c r="F15" s="63">
        <f t="shared" si="1"/>
        <v>9501</v>
      </c>
      <c r="G15" s="66">
        <f t="shared" si="4"/>
        <v>10.052904454555074</v>
      </c>
      <c r="H15" s="77">
        <v>3689</v>
      </c>
      <c r="I15" s="78">
        <v>3689</v>
      </c>
      <c r="J15" s="78">
        <v>4390</v>
      </c>
      <c r="K15" s="69">
        <f t="shared" si="2"/>
        <v>11.900243968555165</v>
      </c>
      <c r="L15" s="79">
        <v>1117</v>
      </c>
      <c r="M15" s="80">
        <v>1117</v>
      </c>
      <c r="N15" s="78">
        <v>1228</v>
      </c>
      <c r="O15" s="69">
        <f t="shared" si="5"/>
        <v>10.99373321396598</v>
      </c>
      <c r="P15" s="81"/>
      <c r="Q15" s="78"/>
      <c r="R15" s="78"/>
      <c r="S15" s="69" t="e">
        <f t="shared" si="6"/>
        <v>#DIV/0!</v>
      </c>
      <c r="T15" s="81">
        <v>3177</v>
      </c>
      <c r="U15" s="78">
        <v>3177</v>
      </c>
      <c r="V15" s="78">
        <v>2973</v>
      </c>
      <c r="W15" s="69">
        <f t="shared" si="7"/>
        <v>9.357884796978283</v>
      </c>
      <c r="X15" s="81">
        <v>1320</v>
      </c>
      <c r="Y15" s="78">
        <v>1320</v>
      </c>
      <c r="Z15" s="78">
        <v>732</v>
      </c>
      <c r="AA15" s="69">
        <f t="shared" si="8"/>
        <v>5.545454545454546</v>
      </c>
      <c r="AB15" s="81">
        <v>148</v>
      </c>
      <c r="AC15" s="78">
        <v>148</v>
      </c>
      <c r="AD15" s="78">
        <v>178</v>
      </c>
      <c r="AE15" s="69">
        <f t="shared" si="9"/>
        <v>12.027027027027026</v>
      </c>
      <c r="AF15" s="81"/>
      <c r="AG15" s="83"/>
      <c r="AH15" s="83"/>
      <c r="AI15" s="69" t="e">
        <f t="shared" si="10"/>
        <v>#DIV/0!</v>
      </c>
      <c r="AJ15" s="81"/>
      <c r="AK15" s="83"/>
      <c r="AL15" s="83"/>
      <c r="AM15" s="69" t="e">
        <v>#DIV/0!</v>
      </c>
      <c r="AN15" s="84"/>
      <c r="AO15" s="83"/>
      <c r="AP15" s="83"/>
      <c r="AQ15" s="69" t="e">
        <v>#DIV/0!</v>
      </c>
      <c r="AR15" s="84"/>
      <c r="AS15" s="83"/>
      <c r="AT15" s="83"/>
      <c r="AU15" s="69" t="e">
        <f t="shared" si="11"/>
        <v>#DIV/0!</v>
      </c>
      <c r="AV15" s="196"/>
      <c r="AW15" s="83"/>
      <c r="AX15" s="83"/>
      <c r="AY15" s="204" t="e">
        <f t="shared" si="12"/>
        <v>#DIV/0!</v>
      </c>
    </row>
    <row r="16" spans="1:51" s="75" customFormat="1" ht="16.5" customHeight="1">
      <c r="A16" s="30" t="s">
        <v>8</v>
      </c>
      <c r="B16" s="62">
        <f t="shared" si="0"/>
        <v>7849</v>
      </c>
      <c r="C16" s="63">
        <f t="shared" si="0"/>
        <v>7849</v>
      </c>
      <c r="D16" s="76">
        <v>0</v>
      </c>
      <c r="E16" s="65">
        <f t="shared" si="3"/>
        <v>100</v>
      </c>
      <c r="F16" s="63">
        <f t="shared" si="1"/>
        <v>5818</v>
      </c>
      <c r="G16" s="66">
        <f t="shared" si="4"/>
        <v>7.412409224104981</v>
      </c>
      <c r="H16" s="77">
        <v>2592</v>
      </c>
      <c r="I16" s="78">
        <v>2592</v>
      </c>
      <c r="J16" s="78">
        <v>1995</v>
      </c>
      <c r="K16" s="69">
        <f t="shared" si="2"/>
        <v>7.6967592592592595</v>
      </c>
      <c r="L16" s="79">
        <v>1152</v>
      </c>
      <c r="M16" s="80">
        <v>1152</v>
      </c>
      <c r="N16" s="78">
        <v>690</v>
      </c>
      <c r="O16" s="69">
        <f t="shared" si="5"/>
        <v>5.989583333333334</v>
      </c>
      <c r="P16" s="81"/>
      <c r="Q16" s="78"/>
      <c r="R16" s="78"/>
      <c r="S16" s="69" t="e">
        <f t="shared" si="6"/>
        <v>#DIV/0!</v>
      </c>
      <c r="T16" s="81">
        <v>2830</v>
      </c>
      <c r="U16" s="78">
        <v>2830</v>
      </c>
      <c r="V16" s="78">
        <v>2503</v>
      </c>
      <c r="W16" s="69">
        <f t="shared" si="7"/>
        <v>8.84452296819788</v>
      </c>
      <c r="X16" s="81">
        <v>850</v>
      </c>
      <c r="Y16" s="78">
        <v>850</v>
      </c>
      <c r="Z16" s="78">
        <v>465</v>
      </c>
      <c r="AA16" s="69">
        <f t="shared" si="8"/>
        <v>5.470588235294118</v>
      </c>
      <c r="AB16" s="81">
        <v>300</v>
      </c>
      <c r="AC16" s="78">
        <v>300</v>
      </c>
      <c r="AD16" s="78">
        <v>122</v>
      </c>
      <c r="AE16" s="69">
        <f t="shared" si="9"/>
        <v>4.066666666666666</v>
      </c>
      <c r="AF16" s="81"/>
      <c r="AG16" s="83"/>
      <c r="AH16" s="83"/>
      <c r="AI16" s="69" t="e">
        <f t="shared" si="10"/>
        <v>#DIV/0!</v>
      </c>
      <c r="AJ16" s="81">
        <v>125</v>
      </c>
      <c r="AK16" s="83">
        <v>125</v>
      </c>
      <c r="AL16" s="83">
        <v>43</v>
      </c>
      <c r="AM16" s="69">
        <f>AL16/AK16*10</f>
        <v>3.4399999999999995</v>
      </c>
      <c r="AN16" s="84"/>
      <c r="AO16" s="83"/>
      <c r="AP16" s="83"/>
      <c r="AQ16" s="69" t="e">
        <v>#DIV/0!</v>
      </c>
      <c r="AR16" s="84"/>
      <c r="AS16" s="83"/>
      <c r="AT16" s="83"/>
      <c r="AU16" s="69" t="e">
        <f t="shared" si="11"/>
        <v>#DIV/0!</v>
      </c>
      <c r="AV16" s="195"/>
      <c r="AW16" s="83"/>
      <c r="AX16" s="83"/>
      <c r="AY16" s="204" t="e">
        <f t="shared" si="12"/>
        <v>#DIV/0!</v>
      </c>
    </row>
    <row r="17" spans="1:51" s="75" customFormat="1" ht="16.5" customHeight="1">
      <c r="A17" s="30" t="s">
        <v>18</v>
      </c>
      <c r="B17" s="62">
        <f t="shared" si="0"/>
        <v>16749</v>
      </c>
      <c r="C17" s="63">
        <f t="shared" si="0"/>
        <v>16749</v>
      </c>
      <c r="D17" s="64">
        <v>0</v>
      </c>
      <c r="E17" s="65">
        <f t="shared" si="3"/>
        <v>100</v>
      </c>
      <c r="F17" s="63">
        <f t="shared" si="1"/>
        <v>21401</v>
      </c>
      <c r="G17" s="66">
        <f t="shared" si="4"/>
        <v>12.777479252492688</v>
      </c>
      <c r="H17" s="77">
        <v>4210</v>
      </c>
      <c r="I17" s="78">
        <v>4210</v>
      </c>
      <c r="J17" s="78">
        <v>7475</v>
      </c>
      <c r="K17" s="69">
        <f t="shared" si="2"/>
        <v>17.755344418052257</v>
      </c>
      <c r="L17" s="79">
        <v>510</v>
      </c>
      <c r="M17" s="80">
        <v>510</v>
      </c>
      <c r="N17" s="78">
        <v>598</v>
      </c>
      <c r="O17" s="69">
        <f t="shared" si="5"/>
        <v>11.725490196078432</v>
      </c>
      <c r="P17" s="81"/>
      <c r="Q17" s="78"/>
      <c r="R17" s="78"/>
      <c r="S17" s="69" t="e">
        <f t="shared" si="6"/>
        <v>#DIV/0!</v>
      </c>
      <c r="T17" s="81">
        <v>7381</v>
      </c>
      <c r="U17" s="78">
        <v>7381</v>
      </c>
      <c r="V17" s="78">
        <v>8912</v>
      </c>
      <c r="W17" s="69">
        <f t="shared" si="7"/>
        <v>12.074244682292372</v>
      </c>
      <c r="X17" s="81">
        <v>1948</v>
      </c>
      <c r="Y17" s="78">
        <v>1948</v>
      </c>
      <c r="Z17" s="78">
        <v>2025</v>
      </c>
      <c r="AA17" s="69">
        <f t="shared" si="8"/>
        <v>10.395277207392198</v>
      </c>
      <c r="AB17" s="81">
        <v>2447</v>
      </c>
      <c r="AC17" s="78">
        <v>2447</v>
      </c>
      <c r="AD17" s="78">
        <v>2218</v>
      </c>
      <c r="AE17" s="69">
        <f t="shared" si="9"/>
        <v>9.06416019615856</v>
      </c>
      <c r="AF17" s="81">
        <v>125</v>
      </c>
      <c r="AG17" s="83">
        <v>125</v>
      </c>
      <c r="AH17" s="83">
        <v>109</v>
      </c>
      <c r="AI17" s="69">
        <f t="shared" si="10"/>
        <v>8.72</v>
      </c>
      <c r="AJ17" s="81"/>
      <c r="AK17" s="83"/>
      <c r="AL17" s="83"/>
      <c r="AM17" s="69" t="e">
        <v>#DIV/0!</v>
      </c>
      <c r="AN17" s="84"/>
      <c r="AO17" s="83"/>
      <c r="AP17" s="83"/>
      <c r="AQ17" s="69" t="e">
        <v>#DIV/0!</v>
      </c>
      <c r="AR17" s="84"/>
      <c r="AS17" s="83"/>
      <c r="AT17" s="83"/>
      <c r="AU17" s="69" t="e">
        <f t="shared" si="11"/>
        <v>#DIV/0!</v>
      </c>
      <c r="AV17" s="195">
        <v>128</v>
      </c>
      <c r="AW17" s="83">
        <v>128</v>
      </c>
      <c r="AX17" s="83">
        <v>64</v>
      </c>
      <c r="AY17" s="204">
        <f t="shared" si="12"/>
        <v>5</v>
      </c>
    </row>
    <row r="18" spans="1:51" s="75" customFormat="1" ht="16.5" customHeight="1">
      <c r="A18" s="30" t="s">
        <v>9</v>
      </c>
      <c r="B18" s="62">
        <f t="shared" si="0"/>
        <v>10075</v>
      </c>
      <c r="C18" s="63">
        <f t="shared" si="0"/>
        <v>10075</v>
      </c>
      <c r="D18" s="76">
        <v>0</v>
      </c>
      <c r="E18" s="65">
        <f t="shared" si="3"/>
        <v>100</v>
      </c>
      <c r="F18" s="63">
        <f t="shared" si="1"/>
        <v>11697</v>
      </c>
      <c r="G18" s="66">
        <f t="shared" si="4"/>
        <v>11.609925558312655</v>
      </c>
      <c r="H18" s="77">
        <v>1150</v>
      </c>
      <c r="I18" s="78">
        <v>1150</v>
      </c>
      <c r="J18" s="78">
        <v>1251</v>
      </c>
      <c r="K18" s="69">
        <f t="shared" si="2"/>
        <v>10.878260869565217</v>
      </c>
      <c r="L18" s="79">
        <v>130</v>
      </c>
      <c r="M18" s="80">
        <v>130</v>
      </c>
      <c r="N18" s="78">
        <v>99</v>
      </c>
      <c r="O18" s="69">
        <f t="shared" si="5"/>
        <v>7.615384615384615</v>
      </c>
      <c r="P18" s="81"/>
      <c r="Q18" s="78"/>
      <c r="R18" s="78"/>
      <c r="S18" s="69" t="e">
        <f t="shared" si="6"/>
        <v>#DIV/0!</v>
      </c>
      <c r="T18" s="81">
        <v>3869</v>
      </c>
      <c r="U18" s="78">
        <v>3869</v>
      </c>
      <c r="V18" s="78">
        <v>4938</v>
      </c>
      <c r="W18" s="69">
        <f t="shared" si="7"/>
        <v>12.762987852158181</v>
      </c>
      <c r="X18" s="81">
        <v>724</v>
      </c>
      <c r="Y18" s="78">
        <v>724</v>
      </c>
      <c r="Z18" s="78">
        <v>674</v>
      </c>
      <c r="AA18" s="69">
        <f t="shared" si="8"/>
        <v>9.30939226519337</v>
      </c>
      <c r="AB18" s="81">
        <v>3485</v>
      </c>
      <c r="AC18" s="78">
        <v>3485</v>
      </c>
      <c r="AD18" s="78">
        <v>4449</v>
      </c>
      <c r="AE18" s="69">
        <f t="shared" si="9"/>
        <v>12.766140602582496</v>
      </c>
      <c r="AF18" s="81">
        <v>717</v>
      </c>
      <c r="AG18" s="83">
        <v>717</v>
      </c>
      <c r="AH18" s="83">
        <v>286</v>
      </c>
      <c r="AI18" s="69">
        <f t="shared" si="10"/>
        <v>3.98884239888424</v>
      </c>
      <c r="AJ18" s="81"/>
      <c r="AK18" s="83"/>
      <c r="AL18" s="83"/>
      <c r="AM18" s="69" t="e">
        <v>#DIV/0!</v>
      </c>
      <c r="AN18" s="84"/>
      <c r="AO18" s="83"/>
      <c r="AP18" s="83"/>
      <c r="AQ18" s="69" t="e">
        <v>#DIV/0!</v>
      </c>
      <c r="AR18" s="84"/>
      <c r="AS18" s="83"/>
      <c r="AT18" s="83"/>
      <c r="AU18" s="69" t="e">
        <f t="shared" si="11"/>
        <v>#DIV/0!</v>
      </c>
      <c r="AV18" s="195"/>
      <c r="AW18" s="83"/>
      <c r="AX18" s="83"/>
      <c r="AY18" s="204" t="e">
        <f t="shared" si="12"/>
        <v>#DIV/0!</v>
      </c>
    </row>
    <row r="19" spans="1:51" s="75" customFormat="1" ht="16.5" customHeight="1">
      <c r="A19" s="30" t="s">
        <v>10</v>
      </c>
      <c r="B19" s="62">
        <f t="shared" si="0"/>
        <v>6499</v>
      </c>
      <c r="C19" s="63">
        <f t="shared" si="0"/>
        <v>6499</v>
      </c>
      <c r="D19" s="64">
        <v>0</v>
      </c>
      <c r="E19" s="65">
        <f t="shared" si="3"/>
        <v>100</v>
      </c>
      <c r="F19" s="63">
        <f t="shared" si="1"/>
        <v>4841.6</v>
      </c>
      <c r="G19" s="66">
        <f t="shared" si="4"/>
        <v>7.449761501769504</v>
      </c>
      <c r="H19" s="77">
        <v>705</v>
      </c>
      <c r="I19" s="78">
        <v>705</v>
      </c>
      <c r="J19" s="78">
        <v>392</v>
      </c>
      <c r="K19" s="69">
        <f t="shared" si="2"/>
        <v>5.560283687943262</v>
      </c>
      <c r="L19" s="79">
        <v>1020</v>
      </c>
      <c r="M19" s="80">
        <v>1020</v>
      </c>
      <c r="N19" s="78">
        <v>890</v>
      </c>
      <c r="O19" s="69">
        <f t="shared" si="5"/>
        <v>8.725490196078432</v>
      </c>
      <c r="P19" s="81">
        <v>150</v>
      </c>
      <c r="Q19" s="78">
        <v>150</v>
      </c>
      <c r="R19" s="78">
        <v>128</v>
      </c>
      <c r="S19" s="69">
        <f t="shared" si="6"/>
        <v>8.533333333333333</v>
      </c>
      <c r="T19" s="81">
        <v>2865</v>
      </c>
      <c r="U19" s="78">
        <v>2865</v>
      </c>
      <c r="V19" s="78">
        <v>2132</v>
      </c>
      <c r="W19" s="69">
        <f t="shared" si="7"/>
        <v>7.441535776614311</v>
      </c>
      <c r="X19" s="81">
        <v>820</v>
      </c>
      <c r="Y19" s="78">
        <v>820</v>
      </c>
      <c r="Z19" s="78">
        <v>862</v>
      </c>
      <c r="AA19" s="69">
        <f t="shared" si="8"/>
        <v>10.512195121951219</v>
      </c>
      <c r="AB19" s="81">
        <v>869</v>
      </c>
      <c r="AC19" s="78">
        <v>869</v>
      </c>
      <c r="AD19" s="78">
        <v>419</v>
      </c>
      <c r="AE19" s="69">
        <f t="shared" si="9"/>
        <v>4.821634062140391</v>
      </c>
      <c r="AF19" s="81">
        <v>20</v>
      </c>
      <c r="AG19" s="83">
        <v>20</v>
      </c>
      <c r="AH19" s="83">
        <v>4</v>
      </c>
      <c r="AI19" s="69">
        <f t="shared" si="10"/>
        <v>2</v>
      </c>
      <c r="AJ19" s="81">
        <v>30</v>
      </c>
      <c r="AK19" s="83">
        <v>30</v>
      </c>
      <c r="AL19" s="83">
        <v>11</v>
      </c>
      <c r="AM19" s="69">
        <f>AL19/AK19*10</f>
        <v>3.6666666666666665</v>
      </c>
      <c r="AN19" s="84"/>
      <c r="AO19" s="83"/>
      <c r="AP19" s="83"/>
      <c r="AQ19" s="69" t="e">
        <v>#DIV/0!</v>
      </c>
      <c r="AR19" s="84"/>
      <c r="AS19" s="83"/>
      <c r="AT19" s="83"/>
      <c r="AU19" s="69" t="e">
        <f t="shared" si="11"/>
        <v>#DIV/0!</v>
      </c>
      <c r="AV19" s="195">
        <v>20</v>
      </c>
      <c r="AW19" s="83">
        <v>20</v>
      </c>
      <c r="AX19" s="82">
        <v>3.6</v>
      </c>
      <c r="AY19" s="204">
        <f t="shared" si="12"/>
        <v>1.7999999999999998</v>
      </c>
    </row>
    <row r="20" spans="1:51" s="75" customFormat="1" ht="16.5" customHeight="1">
      <c r="A20" s="30" t="s">
        <v>19</v>
      </c>
      <c r="B20" s="62">
        <f t="shared" si="0"/>
        <v>26064</v>
      </c>
      <c r="C20" s="63">
        <f t="shared" si="0"/>
        <v>25464</v>
      </c>
      <c r="D20" s="76">
        <v>0</v>
      </c>
      <c r="E20" s="65">
        <f t="shared" si="3"/>
        <v>97.69797421731124</v>
      </c>
      <c r="F20" s="63">
        <f t="shared" si="1"/>
        <v>41851</v>
      </c>
      <c r="G20" s="66">
        <f t="shared" si="4"/>
        <v>16.43535972353126</v>
      </c>
      <c r="H20" s="77">
        <v>7177</v>
      </c>
      <c r="I20" s="78">
        <v>7177</v>
      </c>
      <c r="J20" s="78">
        <v>11244</v>
      </c>
      <c r="K20" s="69">
        <f t="shared" si="2"/>
        <v>15.666713111327851</v>
      </c>
      <c r="L20" s="79">
        <v>860</v>
      </c>
      <c r="M20" s="80">
        <v>860</v>
      </c>
      <c r="N20" s="78">
        <v>1725</v>
      </c>
      <c r="O20" s="69">
        <f t="shared" si="5"/>
        <v>20.058139534883722</v>
      </c>
      <c r="P20" s="81">
        <v>175</v>
      </c>
      <c r="Q20" s="78">
        <v>175</v>
      </c>
      <c r="R20" s="78">
        <v>222</v>
      </c>
      <c r="S20" s="69">
        <f t="shared" si="6"/>
        <v>12.685714285714285</v>
      </c>
      <c r="T20" s="81">
        <v>5388</v>
      </c>
      <c r="U20" s="78">
        <v>5388</v>
      </c>
      <c r="V20" s="78">
        <v>9185</v>
      </c>
      <c r="W20" s="69">
        <f t="shared" si="7"/>
        <v>17.047141796585002</v>
      </c>
      <c r="X20" s="81">
        <v>1214</v>
      </c>
      <c r="Y20" s="78">
        <v>1214</v>
      </c>
      <c r="Z20" s="78">
        <v>2015</v>
      </c>
      <c r="AA20" s="69">
        <f t="shared" si="8"/>
        <v>16.598023064250413</v>
      </c>
      <c r="AB20" s="81">
        <v>9624</v>
      </c>
      <c r="AC20" s="78">
        <v>9624</v>
      </c>
      <c r="AD20" s="78">
        <v>16959</v>
      </c>
      <c r="AE20" s="69">
        <f t="shared" si="9"/>
        <v>17.621571072319203</v>
      </c>
      <c r="AF20" s="81">
        <v>1116</v>
      </c>
      <c r="AG20" s="83">
        <v>811</v>
      </c>
      <c r="AH20" s="82">
        <v>212</v>
      </c>
      <c r="AI20" s="69">
        <f t="shared" si="10"/>
        <v>2.6140567200986435</v>
      </c>
      <c r="AJ20" s="81">
        <v>295</v>
      </c>
      <c r="AK20" s="83"/>
      <c r="AL20" s="83"/>
      <c r="AM20" s="69" t="e">
        <f>AL20/AK20*10</f>
        <v>#DIV/0!</v>
      </c>
      <c r="AN20" s="84"/>
      <c r="AO20" s="83"/>
      <c r="AP20" s="83"/>
      <c r="AQ20" s="69" t="e">
        <v>#DIV/0!</v>
      </c>
      <c r="AR20" s="84">
        <v>215</v>
      </c>
      <c r="AS20" s="83">
        <v>215</v>
      </c>
      <c r="AT20" s="83">
        <v>289</v>
      </c>
      <c r="AU20" s="69">
        <f t="shared" si="11"/>
        <v>13.44186046511628</v>
      </c>
      <c r="AV20" s="195"/>
      <c r="AW20" s="83"/>
      <c r="AX20" s="83"/>
      <c r="AY20" s="204" t="e">
        <v>#DIV/0!</v>
      </c>
    </row>
    <row r="21" spans="1:51" s="75" customFormat="1" ht="16.5" customHeight="1">
      <c r="A21" s="30" t="s">
        <v>17</v>
      </c>
      <c r="B21" s="62">
        <f t="shared" si="0"/>
        <v>21631</v>
      </c>
      <c r="C21" s="63">
        <f t="shared" si="0"/>
        <v>21480</v>
      </c>
      <c r="D21" s="64">
        <v>86</v>
      </c>
      <c r="E21" s="65">
        <f t="shared" si="3"/>
        <v>99.3019277888216</v>
      </c>
      <c r="F21" s="63">
        <f t="shared" si="1"/>
        <v>42365</v>
      </c>
      <c r="G21" s="66">
        <f t="shared" si="4"/>
        <v>19.72299813780261</v>
      </c>
      <c r="H21" s="77">
        <v>130</v>
      </c>
      <c r="I21" s="78">
        <v>130</v>
      </c>
      <c r="J21" s="78">
        <v>161</v>
      </c>
      <c r="K21" s="69">
        <f t="shared" si="2"/>
        <v>12.384615384615385</v>
      </c>
      <c r="L21" s="79">
        <v>200</v>
      </c>
      <c r="M21" s="80">
        <v>200</v>
      </c>
      <c r="N21" s="78">
        <v>585</v>
      </c>
      <c r="O21" s="69">
        <f t="shared" si="5"/>
        <v>29.25</v>
      </c>
      <c r="P21" s="81">
        <v>1832</v>
      </c>
      <c r="Q21" s="78">
        <v>1832</v>
      </c>
      <c r="R21" s="78">
        <v>2090</v>
      </c>
      <c r="S21" s="69">
        <f t="shared" si="6"/>
        <v>11.408296943231441</v>
      </c>
      <c r="T21" s="81">
        <v>10243</v>
      </c>
      <c r="U21" s="78">
        <v>10243</v>
      </c>
      <c r="V21" s="78">
        <v>23593</v>
      </c>
      <c r="W21" s="69">
        <f t="shared" si="7"/>
        <v>23.033291028019136</v>
      </c>
      <c r="X21" s="81">
        <v>890</v>
      </c>
      <c r="Y21" s="78">
        <v>890</v>
      </c>
      <c r="Z21" s="78">
        <v>1487</v>
      </c>
      <c r="AA21" s="69">
        <f t="shared" si="8"/>
        <v>16.70786516853933</v>
      </c>
      <c r="AB21" s="81">
        <v>7390</v>
      </c>
      <c r="AC21" s="78">
        <v>7390</v>
      </c>
      <c r="AD21" s="78">
        <v>12369</v>
      </c>
      <c r="AE21" s="69">
        <f t="shared" si="9"/>
        <v>16.73748308525034</v>
      </c>
      <c r="AF21" s="81">
        <v>86</v>
      </c>
      <c r="AG21" s="83">
        <v>86</v>
      </c>
      <c r="AH21" s="83">
        <v>77</v>
      </c>
      <c r="AI21" s="69">
        <f t="shared" si="10"/>
        <v>8.953488372093023</v>
      </c>
      <c r="AJ21" s="81">
        <v>440</v>
      </c>
      <c r="AK21" s="83">
        <v>440</v>
      </c>
      <c r="AL21" s="83">
        <v>692</v>
      </c>
      <c r="AM21" s="69">
        <f>AL21/AK21*10</f>
        <v>15.727272727272727</v>
      </c>
      <c r="AN21" s="84">
        <v>360</v>
      </c>
      <c r="AO21" s="83">
        <v>209</v>
      </c>
      <c r="AP21" s="83">
        <v>1281</v>
      </c>
      <c r="AQ21" s="69">
        <f>AP21/AO21*10</f>
        <v>61.291866028708135</v>
      </c>
      <c r="AR21" s="84">
        <v>60</v>
      </c>
      <c r="AS21" s="83">
        <v>60</v>
      </c>
      <c r="AT21" s="83">
        <v>30</v>
      </c>
      <c r="AU21" s="69">
        <f t="shared" si="11"/>
        <v>5</v>
      </c>
      <c r="AV21" s="195"/>
      <c r="AW21" s="83"/>
      <c r="AX21" s="83"/>
      <c r="AY21" s="204" t="e">
        <v>#DIV/0!</v>
      </c>
    </row>
    <row r="22" spans="1:51" s="75" customFormat="1" ht="16.5" customHeight="1">
      <c r="A22" s="30" t="s">
        <v>11</v>
      </c>
      <c r="B22" s="62">
        <f t="shared" si="0"/>
        <v>14050</v>
      </c>
      <c r="C22" s="63">
        <f t="shared" si="0"/>
        <v>14050</v>
      </c>
      <c r="D22" s="76">
        <v>0</v>
      </c>
      <c r="E22" s="65">
        <f t="shared" si="3"/>
        <v>100</v>
      </c>
      <c r="F22" s="63">
        <f t="shared" si="1"/>
        <v>12416</v>
      </c>
      <c r="G22" s="66">
        <f t="shared" si="4"/>
        <v>8.837010676156584</v>
      </c>
      <c r="H22" s="77">
        <v>2738</v>
      </c>
      <c r="I22" s="78">
        <v>2738</v>
      </c>
      <c r="J22" s="78">
        <v>2955</v>
      </c>
      <c r="K22" s="69">
        <f t="shared" si="2"/>
        <v>10.79254930606282</v>
      </c>
      <c r="L22" s="79">
        <v>250</v>
      </c>
      <c r="M22" s="80">
        <v>250</v>
      </c>
      <c r="N22" s="78">
        <v>275</v>
      </c>
      <c r="O22" s="69">
        <f t="shared" si="5"/>
        <v>11</v>
      </c>
      <c r="P22" s="81"/>
      <c r="Q22" s="78"/>
      <c r="R22" s="78"/>
      <c r="S22" s="69" t="e">
        <f t="shared" si="6"/>
        <v>#DIV/0!</v>
      </c>
      <c r="T22" s="81">
        <v>637</v>
      </c>
      <c r="U22" s="78">
        <v>637</v>
      </c>
      <c r="V22" s="78">
        <v>640</v>
      </c>
      <c r="W22" s="69">
        <f t="shared" si="7"/>
        <v>10.047095761381474</v>
      </c>
      <c r="X22" s="81">
        <v>1026</v>
      </c>
      <c r="Y22" s="78">
        <v>1026</v>
      </c>
      <c r="Z22" s="78">
        <v>1101</v>
      </c>
      <c r="AA22" s="69">
        <f t="shared" si="8"/>
        <v>10.730994152046785</v>
      </c>
      <c r="AB22" s="81">
        <v>9368</v>
      </c>
      <c r="AC22" s="78">
        <v>9368</v>
      </c>
      <c r="AD22" s="78">
        <v>7428</v>
      </c>
      <c r="AE22" s="69">
        <f t="shared" si="9"/>
        <v>7.929120409906063</v>
      </c>
      <c r="AF22" s="81">
        <v>31</v>
      </c>
      <c r="AG22" s="83">
        <v>31</v>
      </c>
      <c r="AH22" s="83">
        <v>17</v>
      </c>
      <c r="AI22" s="69">
        <f t="shared" si="10"/>
        <v>5.483870967741935</v>
      </c>
      <c r="AJ22" s="81"/>
      <c r="AK22" s="83"/>
      <c r="AL22" s="83"/>
      <c r="AM22" s="69" t="e">
        <v>#DIV/0!</v>
      </c>
      <c r="AN22" s="84"/>
      <c r="AO22" s="83"/>
      <c r="AP22" s="83"/>
      <c r="AQ22" s="69" t="e">
        <v>#DIV/0!</v>
      </c>
      <c r="AR22" s="84"/>
      <c r="AS22" s="83"/>
      <c r="AT22" s="83"/>
      <c r="AU22" s="69" t="e">
        <f t="shared" si="11"/>
        <v>#DIV/0!</v>
      </c>
      <c r="AV22" s="195"/>
      <c r="AW22" s="83"/>
      <c r="AX22" s="83"/>
      <c r="AY22" s="204" t="e">
        <v>#DIV/0!</v>
      </c>
    </row>
    <row r="23" spans="1:51" s="75" customFormat="1" ht="16.5" customHeight="1">
      <c r="A23" s="30" t="s">
        <v>12</v>
      </c>
      <c r="B23" s="62">
        <f t="shared" si="0"/>
        <v>28239</v>
      </c>
      <c r="C23" s="63">
        <f t="shared" si="0"/>
        <v>27897</v>
      </c>
      <c r="D23" s="76">
        <v>0</v>
      </c>
      <c r="E23" s="65">
        <f t="shared" si="3"/>
        <v>98.78890895569955</v>
      </c>
      <c r="F23" s="63">
        <f t="shared" si="1"/>
        <v>54389.6</v>
      </c>
      <c r="G23" s="66">
        <f t="shared" si="4"/>
        <v>19.496576692834356</v>
      </c>
      <c r="H23" s="77">
        <v>3671</v>
      </c>
      <c r="I23" s="78">
        <v>3671</v>
      </c>
      <c r="J23" s="78">
        <v>5691</v>
      </c>
      <c r="K23" s="69">
        <f t="shared" si="2"/>
        <v>15.502587850721874</v>
      </c>
      <c r="L23" s="79">
        <v>817</v>
      </c>
      <c r="M23" s="80">
        <v>817</v>
      </c>
      <c r="N23" s="78">
        <v>1661</v>
      </c>
      <c r="O23" s="69">
        <f t="shared" si="5"/>
        <v>20.330477356181152</v>
      </c>
      <c r="P23" s="81">
        <v>551</v>
      </c>
      <c r="Q23" s="78">
        <v>551</v>
      </c>
      <c r="R23" s="78">
        <v>937</v>
      </c>
      <c r="S23" s="69">
        <f t="shared" si="6"/>
        <v>17.005444646098006</v>
      </c>
      <c r="T23" s="81">
        <v>9943</v>
      </c>
      <c r="U23" s="78">
        <v>9943</v>
      </c>
      <c r="V23" s="78">
        <v>21741</v>
      </c>
      <c r="W23" s="69">
        <f t="shared" si="7"/>
        <v>21.86563411445238</v>
      </c>
      <c r="X23" s="81">
        <v>1197</v>
      </c>
      <c r="Y23" s="78">
        <v>1197</v>
      </c>
      <c r="Z23" s="78">
        <v>1795</v>
      </c>
      <c r="AA23" s="69">
        <f t="shared" si="8"/>
        <v>14.995822890559733</v>
      </c>
      <c r="AB23" s="81">
        <v>11479</v>
      </c>
      <c r="AC23" s="78">
        <v>11479</v>
      </c>
      <c r="AD23" s="78">
        <v>22445</v>
      </c>
      <c r="AE23" s="69">
        <f t="shared" si="9"/>
        <v>19.553096959665478</v>
      </c>
      <c r="AF23" s="81">
        <v>221</v>
      </c>
      <c r="AG23" s="83">
        <v>221</v>
      </c>
      <c r="AH23" s="82">
        <v>101</v>
      </c>
      <c r="AI23" s="69">
        <f t="shared" si="10"/>
        <v>4.570135746606335</v>
      </c>
      <c r="AJ23" s="81">
        <v>1</v>
      </c>
      <c r="AK23" s="83">
        <v>1</v>
      </c>
      <c r="AL23" s="83">
        <v>1.6</v>
      </c>
      <c r="AM23" s="69">
        <f>AL23/AK23*10</f>
        <v>16</v>
      </c>
      <c r="AN23" s="84">
        <v>342</v>
      </c>
      <c r="AO23" s="83"/>
      <c r="AP23" s="83"/>
      <c r="AQ23" s="69" t="e">
        <v>#DIV/0!</v>
      </c>
      <c r="AR23" s="84">
        <v>17</v>
      </c>
      <c r="AS23" s="83">
        <v>17</v>
      </c>
      <c r="AT23" s="83">
        <v>17</v>
      </c>
      <c r="AU23" s="69">
        <f t="shared" si="11"/>
        <v>10</v>
      </c>
      <c r="AV23" s="195"/>
      <c r="AW23" s="83"/>
      <c r="AX23" s="83"/>
      <c r="AY23" s="204" t="e">
        <v>#DIV/0!</v>
      </c>
    </row>
    <row r="24" spans="1:51" s="75" customFormat="1" ht="16.5" customHeight="1">
      <c r="A24" s="30" t="s">
        <v>16</v>
      </c>
      <c r="B24" s="62">
        <f t="shared" si="0"/>
        <v>47616</v>
      </c>
      <c r="C24" s="63">
        <f t="shared" si="0"/>
        <v>47566</v>
      </c>
      <c r="D24" s="76">
        <v>0</v>
      </c>
      <c r="E24" s="65">
        <f t="shared" si="3"/>
        <v>99.89499327956989</v>
      </c>
      <c r="F24" s="63">
        <f t="shared" si="1"/>
        <v>80974</v>
      </c>
      <c r="G24" s="66">
        <f t="shared" si="4"/>
        <v>17.0235041836606</v>
      </c>
      <c r="H24" s="77">
        <v>4369</v>
      </c>
      <c r="I24" s="78">
        <v>4369</v>
      </c>
      <c r="J24" s="78">
        <v>4214</v>
      </c>
      <c r="K24" s="69">
        <f t="shared" si="2"/>
        <v>9.645227740901808</v>
      </c>
      <c r="L24" s="79">
        <v>825</v>
      </c>
      <c r="M24" s="80">
        <v>825</v>
      </c>
      <c r="N24" s="78">
        <v>926</v>
      </c>
      <c r="O24" s="69">
        <f t="shared" si="5"/>
        <v>11.224242424242423</v>
      </c>
      <c r="P24" s="81">
        <v>779</v>
      </c>
      <c r="Q24" s="78">
        <v>779</v>
      </c>
      <c r="R24" s="78">
        <v>1143</v>
      </c>
      <c r="S24" s="69">
        <f t="shared" si="6"/>
        <v>14.67265725288832</v>
      </c>
      <c r="T24" s="81">
        <v>11638</v>
      </c>
      <c r="U24" s="78">
        <v>11638</v>
      </c>
      <c r="V24" s="78">
        <v>20854</v>
      </c>
      <c r="W24" s="69">
        <f t="shared" si="7"/>
        <v>17.91888640659907</v>
      </c>
      <c r="X24" s="81">
        <v>1994</v>
      </c>
      <c r="Y24" s="78">
        <v>1994</v>
      </c>
      <c r="Z24" s="78">
        <v>3695</v>
      </c>
      <c r="AA24" s="69">
        <f t="shared" si="8"/>
        <v>18.530591775325977</v>
      </c>
      <c r="AB24" s="81">
        <v>27360</v>
      </c>
      <c r="AC24" s="78">
        <v>27360</v>
      </c>
      <c r="AD24" s="78">
        <v>49594</v>
      </c>
      <c r="AE24" s="69">
        <f t="shared" si="9"/>
        <v>18.126461988304094</v>
      </c>
      <c r="AF24" s="81">
        <v>351</v>
      </c>
      <c r="AG24" s="83">
        <v>351</v>
      </c>
      <c r="AH24" s="83">
        <v>334</v>
      </c>
      <c r="AI24" s="69">
        <f t="shared" si="10"/>
        <v>9.515669515669515</v>
      </c>
      <c r="AJ24" s="81">
        <v>70</v>
      </c>
      <c r="AK24" s="83">
        <v>70</v>
      </c>
      <c r="AL24" s="83">
        <v>35</v>
      </c>
      <c r="AM24" s="69">
        <f>AL24/AK24*10</f>
        <v>5</v>
      </c>
      <c r="AN24" s="84">
        <v>50</v>
      </c>
      <c r="AO24" s="83"/>
      <c r="AP24" s="83"/>
      <c r="AQ24" s="69" t="e">
        <v>#DIV/0!</v>
      </c>
      <c r="AR24" s="84">
        <v>180</v>
      </c>
      <c r="AS24" s="83">
        <v>180</v>
      </c>
      <c r="AT24" s="83">
        <v>179</v>
      </c>
      <c r="AU24" s="69">
        <f t="shared" si="11"/>
        <v>9.944444444444445</v>
      </c>
      <c r="AV24" s="195"/>
      <c r="AW24" s="83"/>
      <c r="AX24" s="83"/>
      <c r="AY24" s="204" t="e">
        <v>#DIV/0!</v>
      </c>
    </row>
    <row r="25" spans="1:51" s="75" customFormat="1" ht="16.5" customHeight="1">
      <c r="A25" s="30" t="s">
        <v>13</v>
      </c>
      <c r="B25" s="62">
        <f t="shared" si="0"/>
        <v>37837</v>
      </c>
      <c r="C25" s="63">
        <f t="shared" si="0"/>
        <v>34496</v>
      </c>
      <c r="D25" s="76">
        <v>0</v>
      </c>
      <c r="E25" s="65">
        <f>C25/B25*100</f>
        <v>91.17001876470123</v>
      </c>
      <c r="F25" s="63">
        <f t="shared" si="1"/>
        <v>59141</v>
      </c>
      <c r="G25" s="66">
        <f t="shared" si="4"/>
        <v>17.144306586270872</v>
      </c>
      <c r="H25" s="77">
        <v>13057</v>
      </c>
      <c r="I25" s="78">
        <v>13057</v>
      </c>
      <c r="J25" s="78">
        <v>22691</v>
      </c>
      <c r="K25" s="69">
        <f t="shared" si="2"/>
        <v>17.3784177069771</v>
      </c>
      <c r="L25" s="79">
        <v>2002</v>
      </c>
      <c r="M25" s="80">
        <v>2002</v>
      </c>
      <c r="N25" s="78">
        <v>3880</v>
      </c>
      <c r="O25" s="69">
        <f t="shared" si="5"/>
        <v>19.380619380619382</v>
      </c>
      <c r="P25" s="79">
        <v>493</v>
      </c>
      <c r="Q25" s="78">
        <v>493</v>
      </c>
      <c r="R25" s="78">
        <v>707</v>
      </c>
      <c r="S25" s="69">
        <f t="shared" si="6"/>
        <v>14.34077079107505</v>
      </c>
      <c r="T25" s="81">
        <v>10921</v>
      </c>
      <c r="U25" s="78">
        <v>10921</v>
      </c>
      <c r="V25" s="78">
        <v>20552</v>
      </c>
      <c r="W25" s="69">
        <f t="shared" si="7"/>
        <v>18.818789488142112</v>
      </c>
      <c r="X25" s="81">
        <v>1396</v>
      </c>
      <c r="Y25" s="78">
        <v>1396</v>
      </c>
      <c r="Z25" s="78">
        <v>2507</v>
      </c>
      <c r="AA25" s="69">
        <f t="shared" si="8"/>
        <v>17.958452722063036</v>
      </c>
      <c r="AB25" s="81">
        <v>5528</v>
      </c>
      <c r="AC25" s="78">
        <v>5528</v>
      </c>
      <c r="AD25" s="78">
        <v>7532</v>
      </c>
      <c r="AE25" s="69">
        <f t="shared" si="9"/>
        <v>13.625180897250361</v>
      </c>
      <c r="AF25" s="79">
        <v>356</v>
      </c>
      <c r="AG25" s="83">
        <v>286</v>
      </c>
      <c r="AH25" s="83">
        <v>172</v>
      </c>
      <c r="AI25" s="69">
        <f t="shared" si="10"/>
        <v>6.013986013986013</v>
      </c>
      <c r="AJ25" s="81">
        <v>317</v>
      </c>
      <c r="AK25" s="83">
        <v>238</v>
      </c>
      <c r="AL25" s="83">
        <v>242</v>
      </c>
      <c r="AM25" s="69">
        <f>AL25/AK25*10</f>
        <v>10.168067226890756</v>
      </c>
      <c r="AN25" s="84">
        <v>3192</v>
      </c>
      <c r="AO25" s="83"/>
      <c r="AP25" s="83"/>
      <c r="AQ25" s="69" t="e">
        <v>#DIV/0!</v>
      </c>
      <c r="AR25" s="84">
        <v>575</v>
      </c>
      <c r="AS25" s="83">
        <v>575</v>
      </c>
      <c r="AT25" s="83">
        <v>858</v>
      </c>
      <c r="AU25" s="69">
        <f t="shared" si="11"/>
        <v>14.921739130434784</v>
      </c>
      <c r="AV25" s="195"/>
      <c r="AW25" s="83"/>
      <c r="AX25" s="83"/>
      <c r="AY25" s="204" t="e">
        <v>#DIV/0!</v>
      </c>
    </row>
    <row r="26" spans="1:51" ht="16.5" customHeight="1" thickBot="1">
      <c r="A26" s="31" t="s">
        <v>20</v>
      </c>
      <c r="B26" s="6">
        <f t="shared" si="0"/>
        <v>3000</v>
      </c>
      <c r="C26" s="7">
        <f t="shared" si="0"/>
        <v>3000</v>
      </c>
      <c r="D26" s="8">
        <v>0</v>
      </c>
      <c r="E26" s="9">
        <f t="shared" si="3"/>
        <v>100</v>
      </c>
      <c r="F26" s="7">
        <f t="shared" si="1"/>
        <v>4306</v>
      </c>
      <c r="G26" s="10">
        <f t="shared" si="4"/>
        <v>14.353333333333333</v>
      </c>
      <c r="H26" s="2">
        <v>613</v>
      </c>
      <c r="I26" s="85">
        <v>613</v>
      </c>
      <c r="J26" s="85">
        <v>712</v>
      </c>
      <c r="K26" s="1">
        <f t="shared" si="2"/>
        <v>11.615008156606851</v>
      </c>
      <c r="L26" s="3">
        <v>223</v>
      </c>
      <c r="M26" s="86">
        <v>223</v>
      </c>
      <c r="N26" s="85">
        <v>365</v>
      </c>
      <c r="O26" s="4">
        <f t="shared" si="5"/>
        <v>16.367713004484305</v>
      </c>
      <c r="P26" s="5"/>
      <c r="Q26" s="85"/>
      <c r="R26" s="85"/>
      <c r="S26" s="4" t="e">
        <f t="shared" si="6"/>
        <v>#DIV/0!</v>
      </c>
      <c r="T26" s="5">
        <v>526</v>
      </c>
      <c r="U26" s="85">
        <v>526</v>
      </c>
      <c r="V26" s="85">
        <v>839</v>
      </c>
      <c r="W26" s="1">
        <f t="shared" si="7"/>
        <v>15.950570342205324</v>
      </c>
      <c r="X26" s="5">
        <v>170</v>
      </c>
      <c r="Y26" s="85">
        <v>170</v>
      </c>
      <c r="Z26" s="85">
        <v>231</v>
      </c>
      <c r="AA26" s="1">
        <f t="shared" si="8"/>
        <v>13.588235294117649</v>
      </c>
      <c r="AB26" s="5">
        <v>1468</v>
      </c>
      <c r="AC26" s="85">
        <v>1468</v>
      </c>
      <c r="AD26" s="85">
        <v>2159</v>
      </c>
      <c r="AE26" s="1">
        <f t="shared" si="9"/>
        <v>14.707084468664851</v>
      </c>
      <c r="AF26" s="5"/>
      <c r="AG26" s="32"/>
      <c r="AH26" s="32"/>
      <c r="AI26" s="4" t="e">
        <f t="shared" si="10"/>
        <v>#DIV/0!</v>
      </c>
      <c r="AJ26" s="5"/>
      <c r="AK26" s="32"/>
      <c r="AL26" s="32"/>
      <c r="AM26" s="1" t="e">
        <v>#DIV/0!</v>
      </c>
      <c r="AN26" s="36"/>
      <c r="AO26" s="32"/>
      <c r="AP26" s="32"/>
      <c r="AQ26" s="1" t="e">
        <v>#DIV/0!</v>
      </c>
      <c r="AR26" s="36"/>
      <c r="AS26" s="32"/>
      <c r="AT26" s="32"/>
      <c r="AU26" s="1" t="e">
        <f t="shared" si="11"/>
        <v>#DIV/0!</v>
      </c>
      <c r="AV26" s="197"/>
      <c r="AW26" s="32"/>
      <c r="AX26" s="32"/>
      <c r="AY26" s="205" t="e">
        <v>#DIV/0!</v>
      </c>
    </row>
    <row r="27" spans="1:51" ht="16.5" customHeight="1" thickBot="1">
      <c r="A27" s="33" t="s">
        <v>26</v>
      </c>
      <c r="B27" s="206">
        <f>SUM(B5:B26)</f>
        <v>440990</v>
      </c>
      <c r="C27" s="207">
        <f>SUM(C5:C26)</f>
        <v>431816</v>
      </c>
      <c r="D27" s="207">
        <f>SUM(D5:D26)</f>
        <v>86</v>
      </c>
      <c r="E27" s="208">
        <f t="shared" si="3"/>
        <v>97.91968071838365</v>
      </c>
      <c r="F27" s="207">
        <f>SUM(F5:F26)</f>
        <v>643973.7</v>
      </c>
      <c r="G27" s="209">
        <f t="shared" si="4"/>
        <v>14.913150508549936</v>
      </c>
      <c r="H27" s="210">
        <f>SUM(H5:H26)</f>
        <v>102932</v>
      </c>
      <c r="I27" s="210">
        <f aca="true" t="shared" si="13" ref="I27:AX27">SUM(I5:I26)</f>
        <v>102932</v>
      </c>
      <c r="J27" s="210">
        <f t="shared" si="13"/>
        <v>120744</v>
      </c>
      <c r="K27" s="211">
        <f>J27/I27*10</f>
        <v>11.730462829829403</v>
      </c>
      <c r="L27" s="210">
        <f t="shared" si="13"/>
        <v>26067</v>
      </c>
      <c r="M27" s="210">
        <f t="shared" si="13"/>
        <v>26067</v>
      </c>
      <c r="N27" s="210">
        <f t="shared" si="13"/>
        <v>44520.5</v>
      </c>
      <c r="O27" s="211">
        <f>N27/M27*10</f>
        <v>17.079257298500018</v>
      </c>
      <c r="P27" s="210">
        <f t="shared" si="13"/>
        <v>8505</v>
      </c>
      <c r="Q27" s="210">
        <f t="shared" si="13"/>
        <v>8505</v>
      </c>
      <c r="R27" s="210">
        <f t="shared" si="13"/>
        <v>15020</v>
      </c>
      <c r="S27" s="211">
        <f>R27/Q27*10</f>
        <v>17.660199882422106</v>
      </c>
      <c r="T27" s="210">
        <f t="shared" si="13"/>
        <v>116860</v>
      </c>
      <c r="U27" s="210">
        <f t="shared" si="13"/>
        <v>116860</v>
      </c>
      <c r="V27" s="210">
        <f t="shared" si="13"/>
        <v>198655</v>
      </c>
      <c r="W27" s="211">
        <f>V27/U27*10</f>
        <v>16.999400992640766</v>
      </c>
      <c r="X27" s="210">
        <f t="shared" si="13"/>
        <v>31749</v>
      </c>
      <c r="Y27" s="210">
        <f t="shared" si="13"/>
        <v>31749</v>
      </c>
      <c r="Z27" s="210">
        <f t="shared" si="13"/>
        <v>42788</v>
      </c>
      <c r="AA27" s="211">
        <f>Z27/Y27*10</f>
        <v>13.476959904248954</v>
      </c>
      <c r="AB27" s="210">
        <f t="shared" si="13"/>
        <v>137965</v>
      </c>
      <c r="AC27" s="210">
        <f t="shared" si="13"/>
        <v>137965</v>
      </c>
      <c r="AD27" s="210">
        <f t="shared" si="13"/>
        <v>214932</v>
      </c>
      <c r="AE27" s="211">
        <f>AD27/AC27*10</f>
        <v>15.578733736817309</v>
      </c>
      <c r="AF27" s="206">
        <f t="shared" si="13"/>
        <v>3853</v>
      </c>
      <c r="AG27" s="210">
        <f t="shared" si="13"/>
        <v>3307</v>
      </c>
      <c r="AH27" s="210">
        <f t="shared" si="13"/>
        <v>1631</v>
      </c>
      <c r="AI27" s="211">
        <f t="shared" si="10"/>
        <v>4.931962503779861</v>
      </c>
      <c r="AJ27" s="210">
        <f t="shared" si="13"/>
        <v>2192</v>
      </c>
      <c r="AK27" s="210">
        <f t="shared" si="13"/>
        <v>1612</v>
      </c>
      <c r="AL27" s="210">
        <f t="shared" si="13"/>
        <v>1533.6</v>
      </c>
      <c r="AM27" s="211">
        <f>AL27/AK27*10</f>
        <v>9.5136476426799</v>
      </c>
      <c r="AN27" s="210">
        <f t="shared" si="13"/>
        <v>8377</v>
      </c>
      <c r="AO27" s="210">
        <f t="shared" si="13"/>
        <v>329</v>
      </c>
      <c r="AP27" s="210">
        <f t="shared" si="13"/>
        <v>1497</v>
      </c>
      <c r="AQ27" s="211">
        <f>AP27/AO27*10</f>
        <v>45.5015197568389</v>
      </c>
      <c r="AR27" s="210">
        <f t="shared" si="13"/>
        <v>1913</v>
      </c>
      <c r="AS27" s="210">
        <f t="shared" si="13"/>
        <v>1913</v>
      </c>
      <c r="AT27" s="210">
        <f t="shared" si="13"/>
        <v>2186</v>
      </c>
      <c r="AU27" s="211">
        <f>AT27/AS27*10</f>
        <v>11.427077888133821</v>
      </c>
      <c r="AV27" s="212">
        <f t="shared" si="13"/>
        <v>577</v>
      </c>
      <c r="AW27" s="212">
        <f t="shared" si="13"/>
        <v>577</v>
      </c>
      <c r="AX27" s="212">
        <f t="shared" si="13"/>
        <v>466.6</v>
      </c>
      <c r="AY27" s="213">
        <f>AX27/AW27*10</f>
        <v>8.086655112651647</v>
      </c>
    </row>
    <row r="28" spans="1:51" s="35" customFormat="1" ht="16.5" customHeight="1" thickBot="1">
      <c r="A28" s="34" t="s">
        <v>25</v>
      </c>
      <c r="B28" s="214">
        <v>577833</v>
      </c>
      <c r="C28" s="215">
        <v>542845</v>
      </c>
      <c r="D28" s="215">
        <v>1243</v>
      </c>
      <c r="E28" s="216">
        <f t="shared" si="3"/>
        <v>93.94496333715797</v>
      </c>
      <c r="F28" s="217">
        <v>1347331</v>
      </c>
      <c r="G28" s="218">
        <f t="shared" si="4"/>
        <v>24.819810443128333</v>
      </c>
      <c r="H28" s="217">
        <v>253372</v>
      </c>
      <c r="I28" s="215">
        <v>253372</v>
      </c>
      <c r="J28" s="215">
        <v>629690</v>
      </c>
      <c r="K28" s="219">
        <f>J28/I28*10</f>
        <v>24.85239095085487</v>
      </c>
      <c r="L28" s="214">
        <v>41730</v>
      </c>
      <c r="M28" s="215">
        <v>41730</v>
      </c>
      <c r="N28" s="215">
        <v>116487</v>
      </c>
      <c r="O28" s="219">
        <f>N28/M28*10</f>
        <v>27.91445003594536</v>
      </c>
      <c r="P28" s="214">
        <v>10449</v>
      </c>
      <c r="Q28" s="215">
        <v>10449</v>
      </c>
      <c r="R28" s="215">
        <v>23031</v>
      </c>
      <c r="S28" s="219">
        <f>R28/Q28*10</f>
        <v>22.041343669250647</v>
      </c>
      <c r="T28" s="214">
        <v>84967</v>
      </c>
      <c r="U28" s="215">
        <v>84912</v>
      </c>
      <c r="V28" s="215">
        <v>232432</v>
      </c>
      <c r="W28" s="219">
        <f>V28/U28*10</f>
        <v>27.37328057282834</v>
      </c>
      <c r="X28" s="214">
        <v>33435</v>
      </c>
      <c r="Y28" s="215">
        <v>33181</v>
      </c>
      <c r="Z28" s="215">
        <v>81856</v>
      </c>
      <c r="AA28" s="219">
        <f>Z28/Y28*10</f>
        <v>24.669539796871703</v>
      </c>
      <c r="AB28" s="214">
        <v>132223</v>
      </c>
      <c r="AC28" s="215">
        <v>115007</v>
      </c>
      <c r="AD28" s="215">
        <v>257519</v>
      </c>
      <c r="AE28" s="219">
        <f>AD28/AC28*10</f>
        <v>22.391593555174904</v>
      </c>
      <c r="AF28" s="220">
        <v>4082</v>
      </c>
      <c r="AG28" s="221">
        <v>3259</v>
      </c>
      <c r="AH28" s="221">
        <v>3226</v>
      </c>
      <c r="AI28" s="219">
        <f t="shared" si="10"/>
        <v>9.89874194538202</v>
      </c>
      <c r="AJ28" s="220">
        <v>2751</v>
      </c>
      <c r="AK28" s="221">
        <v>1153</v>
      </c>
      <c r="AL28" s="221">
        <v>2594</v>
      </c>
      <c r="AM28" s="219">
        <f>AL28/AK28*10</f>
        <v>22.497831743278404</v>
      </c>
      <c r="AN28" s="220">
        <v>10375</v>
      </c>
      <c r="AO28" s="38"/>
      <c r="AP28" s="38"/>
      <c r="AQ28" s="14"/>
      <c r="AR28" s="37"/>
      <c r="AS28" s="38"/>
      <c r="AT28" s="38"/>
      <c r="AU28" s="14"/>
      <c r="AV28" s="222"/>
      <c r="AW28" s="223"/>
      <c r="AX28" s="223"/>
      <c r="AY28" s="224"/>
    </row>
    <row r="29" spans="2:7" ht="12.75">
      <c r="B29" s="61">
        <f>B27-C27</f>
        <v>9174</v>
      </c>
      <c r="C29" s="61">
        <f>C27</f>
        <v>431816</v>
      </c>
      <c r="D29" s="61">
        <f>D27</f>
        <v>86</v>
      </c>
      <c r="E29" s="61">
        <f>B28-C28</f>
        <v>34988</v>
      </c>
      <c r="F29" s="61">
        <f>C28</f>
        <v>542845</v>
      </c>
      <c r="G29" s="61">
        <f>D28</f>
        <v>1243</v>
      </c>
    </row>
  </sheetData>
  <sheetProtection/>
  <mergeCells count="16">
    <mergeCell ref="A3:A4"/>
    <mergeCell ref="B3:G3"/>
    <mergeCell ref="H3:K3"/>
    <mergeCell ref="AQ1:BA1"/>
    <mergeCell ref="AF3:AI3"/>
    <mergeCell ref="AJ3:AM3"/>
    <mergeCell ref="AN3:AQ3"/>
    <mergeCell ref="AR3:AU3"/>
    <mergeCell ref="AV3:AY3"/>
    <mergeCell ref="B1:C1"/>
    <mergeCell ref="AB3:AE3"/>
    <mergeCell ref="D1:AP1"/>
    <mergeCell ref="L3:O3"/>
    <mergeCell ref="P3:S3"/>
    <mergeCell ref="T3:W3"/>
    <mergeCell ref="X3:AA3"/>
  </mergeCells>
  <printOptions/>
  <pageMargins left="0.16" right="0.18" top="0.37" bottom="0.42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8"/>
  <sheetViews>
    <sheetView zoomScalePageLayoutView="0" workbookViewId="0" topLeftCell="A1">
      <selection activeCell="J23" sqref="J23"/>
    </sheetView>
  </sheetViews>
  <sheetFormatPr defaultColWidth="9.125" defaultRowHeight="12.75"/>
  <cols>
    <col min="1" max="1" width="18.125" style="24" customWidth="1"/>
    <col min="2" max="2" width="7.625" style="24" hidden="1" customWidth="1"/>
    <col min="3" max="3" width="6.50390625" style="24" hidden="1" customWidth="1"/>
    <col min="4" max="4" width="7.875" style="24" hidden="1" customWidth="1"/>
    <col min="5" max="5" width="6.00390625" style="24" hidden="1" customWidth="1"/>
    <col min="6" max="7" width="7.00390625" style="24" hidden="1" customWidth="1"/>
    <col min="8" max="8" width="6.00390625" style="24" hidden="1" customWidth="1"/>
    <col min="9" max="9" width="4.50390625" style="24" hidden="1" customWidth="1"/>
    <col min="10" max="10" width="8.50390625" style="24" bestFit="1" customWidth="1"/>
    <col min="11" max="12" width="7.125" style="24" customWidth="1"/>
    <col min="13" max="13" width="4.875" style="24" customWidth="1"/>
    <col min="14" max="14" width="6.00390625" style="24" customWidth="1"/>
    <col min="15" max="15" width="5.875" style="24" customWidth="1"/>
    <col min="16" max="16" width="6.125" style="24" customWidth="1"/>
    <col min="17" max="17" width="4.625" style="24" customWidth="1"/>
    <col min="18" max="18" width="6.125" style="24" customWidth="1"/>
    <col min="19" max="19" width="4.50390625" style="24" bestFit="1" customWidth="1"/>
    <col min="20" max="20" width="7.125" style="24" customWidth="1"/>
    <col min="21" max="21" width="5.875" style="24" customWidth="1"/>
    <col min="22" max="22" width="7.375" style="24" bestFit="1" customWidth="1"/>
    <col min="23" max="23" width="6.00390625" style="24" customWidth="1"/>
    <col min="24" max="24" width="8.50390625" style="24" customWidth="1"/>
    <col min="25" max="25" width="6.00390625" style="24" customWidth="1"/>
    <col min="26" max="26" width="6.50390625" style="24" customWidth="1"/>
    <col min="27" max="27" width="5.875" style="24" customWidth="1"/>
    <col min="28" max="28" width="7.125" style="24" customWidth="1"/>
    <col min="29" max="29" width="6.00390625" style="24" customWidth="1"/>
    <col min="30" max="33" width="9.125" style="24" hidden="1" customWidth="1"/>
    <col min="34" max="34" width="7.125" style="24" hidden="1" customWidth="1"/>
    <col min="35" max="35" width="7.625" style="24" hidden="1" customWidth="1"/>
    <col min="36" max="36" width="6.875" style="24" hidden="1" customWidth="1"/>
    <col min="37" max="37" width="5.50390625" style="24" hidden="1" customWidth="1"/>
    <col min="38" max="40" width="9.125" style="24" hidden="1" customWidth="1"/>
    <col min="41" max="41" width="1.37890625" style="24" hidden="1" customWidth="1"/>
    <col min="42" max="16384" width="9.125" style="24" customWidth="1"/>
  </cols>
  <sheetData>
    <row r="1" spans="1:47" s="16" customFormat="1" ht="15.75" thickBot="1">
      <c r="A1" s="111" t="s">
        <v>37</v>
      </c>
      <c r="B1" s="243" t="s">
        <v>67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2">
        <f ca="1">TODAY()</f>
        <v>41178</v>
      </c>
      <c r="AA1" s="243"/>
      <c r="AB1" s="243"/>
      <c r="AC1" s="243"/>
      <c r="AD1" s="112"/>
      <c r="AE1" s="112"/>
      <c r="AF1" s="112"/>
      <c r="AG1" s="112"/>
      <c r="AH1" s="242">
        <f ca="1">TODAY()</f>
        <v>41178</v>
      </c>
      <c r="AI1" s="243"/>
      <c r="AJ1" s="243"/>
      <c r="AK1" s="243"/>
      <c r="AL1" s="113"/>
      <c r="AM1" s="113"/>
      <c r="AN1" s="113"/>
      <c r="AO1" s="113"/>
      <c r="AP1" s="114"/>
      <c r="AQ1" s="114"/>
      <c r="AR1" s="114"/>
      <c r="AS1" s="114"/>
      <c r="AT1" s="114"/>
      <c r="AU1" s="115"/>
    </row>
    <row r="2" spans="1:46" ht="15">
      <c r="A2" s="246" t="s">
        <v>24</v>
      </c>
      <c r="B2" s="248" t="s">
        <v>28</v>
      </c>
      <c r="C2" s="249"/>
      <c r="D2" s="249"/>
      <c r="E2" s="250"/>
      <c r="F2" s="251" t="s">
        <v>47</v>
      </c>
      <c r="G2" s="252"/>
      <c r="H2" s="252"/>
      <c r="I2" s="252"/>
      <c r="J2" s="251" t="s">
        <v>48</v>
      </c>
      <c r="K2" s="252"/>
      <c r="L2" s="252"/>
      <c r="M2" s="253"/>
      <c r="N2" s="244" t="s">
        <v>49</v>
      </c>
      <c r="O2" s="240"/>
      <c r="P2" s="240"/>
      <c r="Q2" s="241"/>
      <c r="R2" s="239" t="s">
        <v>50</v>
      </c>
      <c r="S2" s="240"/>
      <c r="T2" s="240"/>
      <c r="U2" s="241"/>
      <c r="V2" s="239" t="s">
        <v>51</v>
      </c>
      <c r="W2" s="240"/>
      <c r="X2" s="240"/>
      <c r="Y2" s="245"/>
      <c r="Z2" s="239" t="s">
        <v>52</v>
      </c>
      <c r="AA2" s="240"/>
      <c r="AB2" s="240"/>
      <c r="AC2" s="241"/>
      <c r="AD2" s="239" t="s">
        <v>54</v>
      </c>
      <c r="AE2" s="240"/>
      <c r="AF2" s="240"/>
      <c r="AG2" s="241"/>
      <c r="AH2" s="239" t="s">
        <v>55</v>
      </c>
      <c r="AI2" s="240"/>
      <c r="AJ2" s="240"/>
      <c r="AK2" s="241"/>
      <c r="AL2" s="239" t="s">
        <v>56</v>
      </c>
      <c r="AM2" s="240"/>
      <c r="AN2" s="240"/>
      <c r="AO2" s="241"/>
      <c r="AS2" s="116"/>
      <c r="AT2" s="115"/>
    </row>
    <row r="3" spans="1:41" ht="78" customHeight="1" thickBot="1">
      <c r="A3" s="247"/>
      <c r="B3" s="117" t="s">
        <v>29</v>
      </c>
      <c r="C3" s="118" t="s">
        <v>30</v>
      </c>
      <c r="D3" s="118" t="s">
        <v>31</v>
      </c>
      <c r="E3" s="119" t="s">
        <v>35</v>
      </c>
      <c r="F3" s="117" t="s">
        <v>29</v>
      </c>
      <c r="G3" s="118" t="s">
        <v>33</v>
      </c>
      <c r="H3" s="118" t="s">
        <v>34</v>
      </c>
      <c r="I3" s="120" t="s">
        <v>35</v>
      </c>
      <c r="J3" s="117" t="s">
        <v>29</v>
      </c>
      <c r="K3" s="118" t="s">
        <v>30</v>
      </c>
      <c r="L3" s="118" t="s">
        <v>31</v>
      </c>
      <c r="M3" s="119" t="s">
        <v>53</v>
      </c>
      <c r="N3" s="121" t="s">
        <v>29</v>
      </c>
      <c r="O3" s="118" t="s">
        <v>33</v>
      </c>
      <c r="P3" s="118" t="s">
        <v>34</v>
      </c>
      <c r="Q3" s="119" t="s">
        <v>53</v>
      </c>
      <c r="R3" s="117" t="s">
        <v>29</v>
      </c>
      <c r="S3" s="118" t="s">
        <v>30</v>
      </c>
      <c r="T3" s="118" t="s">
        <v>31</v>
      </c>
      <c r="U3" s="120" t="s">
        <v>35</v>
      </c>
      <c r="V3" s="117" t="s">
        <v>29</v>
      </c>
      <c r="W3" s="118" t="s">
        <v>30</v>
      </c>
      <c r="X3" s="118" t="s">
        <v>31</v>
      </c>
      <c r="Y3" s="120" t="s">
        <v>35</v>
      </c>
      <c r="Z3" s="117" t="s">
        <v>29</v>
      </c>
      <c r="AA3" s="118" t="s">
        <v>30</v>
      </c>
      <c r="AB3" s="118" t="s">
        <v>31</v>
      </c>
      <c r="AC3" s="119" t="s">
        <v>35</v>
      </c>
      <c r="AD3" s="117" t="s">
        <v>29</v>
      </c>
      <c r="AE3" s="118" t="s">
        <v>30</v>
      </c>
      <c r="AF3" s="118" t="s">
        <v>31</v>
      </c>
      <c r="AG3" s="119" t="s">
        <v>53</v>
      </c>
      <c r="AH3" s="117" t="s">
        <v>29</v>
      </c>
      <c r="AI3" s="118" t="s">
        <v>30</v>
      </c>
      <c r="AJ3" s="118" t="s">
        <v>31</v>
      </c>
      <c r="AK3" s="119" t="s">
        <v>53</v>
      </c>
      <c r="AL3" s="117" t="s">
        <v>29</v>
      </c>
      <c r="AM3" s="118" t="s">
        <v>30</v>
      </c>
      <c r="AN3" s="118" t="s">
        <v>31</v>
      </c>
      <c r="AO3" s="119" t="s">
        <v>53</v>
      </c>
    </row>
    <row r="4" spans="1:41" ht="15.75" customHeight="1">
      <c r="A4" s="29" t="s">
        <v>0</v>
      </c>
      <c r="B4" s="122">
        <v>83</v>
      </c>
      <c r="C4" s="123">
        <v>83</v>
      </c>
      <c r="D4" s="123">
        <v>43</v>
      </c>
      <c r="E4" s="124">
        <f aca="true" t="shared" si="0" ref="E4:E27">D4/C4*10</f>
        <v>5.1807228915662655</v>
      </c>
      <c r="F4" s="125"/>
      <c r="G4" s="126"/>
      <c r="H4" s="126"/>
      <c r="I4" s="127" t="e">
        <f aca="true" t="shared" si="1" ref="I4:I27">H4/G4*10</f>
        <v>#DIV/0!</v>
      </c>
      <c r="J4" s="128">
        <v>5429</v>
      </c>
      <c r="K4" s="129">
        <v>475</v>
      </c>
      <c r="L4" s="129">
        <v>488</v>
      </c>
      <c r="M4" s="127">
        <f>L4/K4*10</f>
        <v>10.273684210526316</v>
      </c>
      <c r="N4" s="131"/>
      <c r="O4" s="132"/>
      <c r="P4" s="132"/>
      <c r="Q4" s="130" t="e">
        <v>#DIV/0!</v>
      </c>
      <c r="R4" s="125">
        <v>2</v>
      </c>
      <c r="S4" s="133">
        <v>2</v>
      </c>
      <c r="T4" s="133">
        <v>10</v>
      </c>
      <c r="U4" s="127">
        <f aca="true" t="shared" si="2" ref="U4:U26">T4/S4*10</f>
        <v>50</v>
      </c>
      <c r="V4" s="134"/>
      <c r="W4" s="133"/>
      <c r="X4" s="133"/>
      <c r="Y4" s="135"/>
      <c r="Z4" s="131">
        <v>73</v>
      </c>
      <c r="AA4" s="123">
        <v>25</v>
      </c>
      <c r="AB4" s="123">
        <v>254</v>
      </c>
      <c r="AC4" s="127">
        <f>AB4/AA4*10</f>
        <v>101.6</v>
      </c>
      <c r="AD4" s="122"/>
      <c r="AE4" s="123"/>
      <c r="AF4" s="123"/>
      <c r="AG4" s="136" t="e">
        <v>#DIV/0!</v>
      </c>
      <c r="AH4" s="122"/>
      <c r="AI4" s="123"/>
      <c r="AJ4" s="123"/>
      <c r="AK4" s="124" t="e">
        <f aca="true" t="shared" si="3" ref="AK4:AK27">AJ4/AI4*10</f>
        <v>#DIV/0!</v>
      </c>
      <c r="AL4" s="122"/>
      <c r="AM4" s="123"/>
      <c r="AN4" s="123"/>
      <c r="AO4" s="136" t="e">
        <v>#DIV/0!</v>
      </c>
    </row>
    <row r="5" spans="1:41" ht="13.5">
      <c r="A5" s="30" t="s">
        <v>15</v>
      </c>
      <c r="B5" s="137"/>
      <c r="C5" s="138"/>
      <c r="D5" s="138"/>
      <c r="E5" s="124" t="e">
        <f t="shared" si="0"/>
        <v>#DIV/0!</v>
      </c>
      <c r="F5" s="139"/>
      <c r="G5" s="126"/>
      <c r="H5" s="126"/>
      <c r="I5" s="127" t="e">
        <f t="shared" si="1"/>
        <v>#DIV/0!</v>
      </c>
      <c r="J5" s="140">
        <v>2282</v>
      </c>
      <c r="K5" s="141"/>
      <c r="L5" s="141"/>
      <c r="M5" s="127" t="e">
        <f>L5/K5*10</f>
        <v>#DIV/0!</v>
      </c>
      <c r="N5" s="142"/>
      <c r="O5" s="143"/>
      <c r="P5" s="143"/>
      <c r="Q5" s="127"/>
      <c r="R5" s="139">
        <v>4.2</v>
      </c>
      <c r="S5" s="144">
        <v>4</v>
      </c>
      <c r="T5" s="144">
        <v>26</v>
      </c>
      <c r="U5" s="127">
        <f t="shared" si="2"/>
        <v>65</v>
      </c>
      <c r="V5" s="145"/>
      <c r="W5" s="144"/>
      <c r="X5" s="144"/>
      <c r="Y5" s="146"/>
      <c r="Z5" s="142">
        <v>36</v>
      </c>
      <c r="AA5" s="138">
        <v>36</v>
      </c>
      <c r="AB5" s="138">
        <v>173</v>
      </c>
      <c r="AC5" s="127">
        <f>AB5/AA5*10</f>
        <v>48.05555555555556</v>
      </c>
      <c r="AD5" s="137"/>
      <c r="AE5" s="138"/>
      <c r="AF5" s="138"/>
      <c r="AG5" s="124" t="e">
        <v>#DIV/0!</v>
      </c>
      <c r="AH5" s="137"/>
      <c r="AI5" s="138"/>
      <c r="AJ5" s="138"/>
      <c r="AK5" s="124" t="e">
        <f t="shared" si="3"/>
        <v>#DIV/0!</v>
      </c>
      <c r="AL5" s="137"/>
      <c r="AM5" s="138"/>
      <c r="AN5" s="138"/>
      <c r="AO5" s="124" t="e">
        <v>#DIV/0!</v>
      </c>
    </row>
    <row r="6" spans="1:41" ht="13.5">
      <c r="A6" s="30" t="s">
        <v>14</v>
      </c>
      <c r="B6" s="137">
        <v>1250</v>
      </c>
      <c r="C6" s="138">
        <v>1250</v>
      </c>
      <c r="D6" s="138">
        <v>966</v>
      </c>
      <c r="E6" s="124">
        <f t="shared" si="0"/>
        <v>7.728000000000001</v>
      </c>
      <c r="F6" s="139"/>
      <c r="G6" s="126"/>
      <c r="H6" s="126"/>
      <c r="I6" s="127" t="e">
        <f t="shared" si="1"/>
        <v>#DIV/0!</v>
      </c>
      <c r="J6" s="140">
        <v>2250</v>
      </c>
      <c r="L6" s="141"/>
      <c r="M6" s="127" t="e">
        <f>L6/K6*10</f>
        <v>#DIV/0!</v>
      </c>
      <c r="N6" s="142"/>
      <c r="O6" s="143"/>
      <c r="P6" s="143"/>
      <c r="Q6" s="127" t="e">
        <v>#DIV/0!</v>
      </c>
      <c r="R6" s="139">
        <v>195</v>
      </c>
      <c r="S6" s="144">
        <v>140</v>
      </c>
      <c r="T6" s="144">
        <v>3680</v>
      </c>
      <c r="U6" s="127">
        <f t="shared" si="2"/>
        <v>262.85714285714283</v>
      </c>
      <c r="V6" s="145"/>
      <c r="W6" s="144"/>
      <c r="X6" s="144"/>
      <c r="Y6" s="146"/>
      <c r="Z6" s="142">
        <v>6</v>
      </c>
      <c r="AA6" s="138">
        <v>6</v>
      </c>
      <c r="AB6" s="138">
        <v>72</v>
      </c>
      <c r="AC6" s="127">
        <f>AB6/AA6*10</f>
        <v>120</v>
      </c>
      <c r="AD6" s="137"/>
      <c r="AE6" s="138"/>
      <c r="AF6" s="138"/>
      <c r="AG6" s="124" t="e">
        <v>#DIV/0!</v>
      </c>
      <c r="AH6" s="137"/>
      <c r="AI6" s="138"/>
      <c r="AJ6" s="138"/>
      <c r="AK6" s="124" t="e">
        <f t="shared" si="3"/>
        <v>#DIV/0!</v>
      </c>
      <c r="AL6" s="137"/>
      <c r="AM6" s="138"/>
      <c r="AN6" s="138"/>
      <c r="AO6" s="124" t="e">
        <v>#DIV/0!</v>
      </c>
    </row>
    <row r="7" spans="1:41" ht="13.5">
      <c r="A7" s="30" t="s">
        <v>1</v>
      </c>
      <c r="B7" s="137"/>
      <c r="C7" s="138"/>
      <c r="D7" s="138"/>
      <c r="E7" s="124" t="e">
        <f t="shared" si="0"/>
        <v>#DIV/0!</v>
      </c>
      <c r="F7" s="139"/>
      <c r="G7" s="126"/>
      <c r="H7" s="126"/>
      <c r="I7" s="127" t="e">
        <f t="shared" si="1"/>
        <v>#DIV/0!</v>
      </c>
      <c r="J7" s="140">
        <v>1571</v>
      </c>
      <c r="K7" s="141"/>
      <c r="L7" s="141"/>
      <c r="M7" s="127" t="e">
        <f>L7/K7*10</f>
        <v>#DIV/0!</v>
      </c>
      <c r="N7" s="142"/>
      <c r="O7" s="143"/>
      <c r="P7" s="143"/>
      <c r="Q7" s="127" t="e">
        <v>#DIV/0!</v>
      </c>
      <c r="R7" s="139"/>
      <c r="S7" s="144"/>
      <c r="T7" s="144"/>
      <c r="U7" s="127" t="e">
        <f t="shared" si="2"/>
        <v>#DIV/0!</v>
      </c>
      <c r="V7" s="145"/>
      <c r="W7" s="144"/>
      <c r="X7" s="144"/>
      <c r="Y7" s="146"/>
      <c r="Z7" s="142"/>
      <c r="AA7" s="138"/>
      <c r="AB7" s="138"/>
      <c r="AC7" s="127"/>
      <c r="AD7" s="137"/>
      <c r="AE7" s="138"/>
      <c r="AF7" s="138"/>
      <c r="AG7" s="124"/>
      <c r="AH7" s="137"/>
      <c r="AI7" s="138"/>
      <c r="AJ7" s="138"/>
      <c r="AK7" s="124" t="e">
        <f t="shared" si="3"/>
        <v>#DIV/0!</v>
      </c>
      <c r="AL7" s="137"/>
      <c r="AM7" s="138"/>
      <c r="AN7" s="138"/>
      <c r="AO7" s="124"/>
    </row>
    <row r="8" spans="1:41" ht="13.5">
      <c r="A8" s="30" t="s">
        <v>2</v>
      </c>
      <c r="B8" s="137">
        <v>1403</v>
      </c>
      <c r="C8" s="138">
        <v>1403</v>
      </c>
      <c r="D8" s="138">
        <v>705</v>
      </c>
      <c r="E8" s="124">
        <f t="shared" si="0"/>
        <v>5.024946543121882</v>
      </c>
      <c r="F8" s="139">
        <v>496</v>
      </c>
      <c r="G8" s="126">
        <v>496</v>
      </c>
      <c r="H8" s="126">
        <v>50</v>
      </c>
      <c r="I8" s="127">
        <f t="shared" si="1"/>
        <v>1.0080645161290323</v>
      </c>
      <c r="J8" s="140">
        <v>3165</v>
      </c>
      <c r="K8" s="141">
        <v>1276</v>
      </c>
      <c r="L8" s="141">
        <v>1429</v>
      </c>
      <c r="M8" s="127">
        <f aca="true" t="shared" si="4" ref="M8:M19">L8/K8*10</f>
        <v>11.199059561128525</v>
      </c>
      <c r="N8" s="142"/>
      <c r="O8" s="143"/>
      <c r="P8" s="143"/>
      <c r="Q8" s="127" t="e">
        <v>#DIV/0!</v>
      </c>
      <c r="R8" s="139">
        <v>195</v>
      </c>
      <c r="S8" s="144">
        <v>107</v>
      </c>
      <c r="T8" s="144">
        <v>1937</v>
      </c>
      <c r="U8" s="127">
        <f t="shared" si="2"/>
        <v>181.02803738317758</v>
      </c>
      <c r="V8" s="145"/>
      <c r="W8" s="144"/>
      <c r="X8" s="144"/>
      <c r="Y8" s="146"/>
      <c r="Z8" s="142">
        <v>123</v>
      </c>
      <c r="AA8" s="138">
        <v>80</v>
      </c>
      <c r="AB8" s="138">
        <v>1304</v>
      </c>
      <c r="AC8" s="127">
        <f>AB8/AA8*10</f>
        <v>163</v>
      </c>
      <c r="AD8" s="137"/>
      <c r="AE8" s="138"/>
      <c r="AF8" s="138"/>
      <c r="AG8" s="124" t="e">
        <v>#DIV/0!</v>
      </c>
      <c r="AH8" s="137"/>
      <c r="AI8" s="138"/>
      <c r="AJ8" s="138"/>
      <c r="AK8" s="124" t="e">
        <f t="shared" si="3"/>
        <v>#DIV/0!</v>
      </c>
      <c r="AL8" s="137"/>
      <c r="AM8" s="138"/>
      <c r="AN8" s="138"/>
      <c r="AO8" s="124" t="e">
        <v>#DIV/0!</v>
      </c>
    </row>
    <row r="9" spans="1:41" ht="13.5">
      <c r="A9" s="30" t="s">
        <v>27</v>
      </c>
      <c r="B9" s="137">
        <v>374</v>
      </c>
      <c r="C9" s="138">
        <v>374</v>
      </c>
      <c r="D9" s="144">
        <v>112</v>
      </c>
      <c r="E9" s="124">
        <f t="shared" si="0"/>
        <v>2.994652406417112</v>
      </c>
      <c r="F9" s="139"/>
      <c r="G9" s="126"/>
      <c r="H9" s="126"/>
      <c r="I9" s="127" t="e">
        <f t="shared" si="1"/>
        <v>#DIV/0!</v>
      </c>
      <c r="J9" s="140">
        <v>6318</v>
      </c>
      <c r="K9" s="141">
        <v>2623</v>
      </c>
      <c r="L9" s="141">
        <v>3561</v>
      </c>
      <c r="M9" s="127">
        <f t="shared" si="4"/>
        <v>13.576057948913459</v>
      </c>
      <c r="N9" s="142"/>
      <c r="O9" s="143"/>
      <c r="P9" s="143"/>
      <c r="Q9" s="127"/>
      <c r="R9" s="139"/>
      <c r="S9" s="144"/>
      <c r="T9" s="144"/>
      <c r="U9" s="127" t="e">
        <f t="shared" si="2"/>
        <v>#DIV/0!</v>
      </c>
      <c r="V9" s="145"/>
      <c r="W9" s="144"/>
      <c r="X9" s="144"/>
      <c r="Y9" s="146"/>
      <c r="Z9" s="142"/>
      <c r="AA9" s="138"/>
      <c r="AB9" s="138"/>
      <c r="AC9" s="127" t="e">
        <v>#DIV/0!</v>
      </c>
      <c r="AD9" s="137"/>
      <c r="AE9" s="138"/>
      <c r="AF9" s="138"/>
      <c r="AG9" s="124" t="e">
        <v>#DIV/0!</v>
      </c>
      <c r="AH9" s="137"/>
      <c r="AI9" s="138"/>
      <c r="AJ9" s="138"/>
      <c r="AK9" s="124" t="e">
        <f t="shared" si="3"/>
        <v>#DIV/0!</v>
      </c>
      <c r="AL9" s="137"/>
      <c r="AM9" s="138"/>
      <c r="AN9" s="138"/>
      <c r="AO9" s="124" t="e">
        <v>#DIV/0!</v>
      </c>
    </row>
    <row r="10" spans="1:41" ht="13.5">
      <c r="A10" s="30" t="s">
        <v>3</v>
      </c>
      <c r="B10" s="137">
        <v>392</v>
      </c>
      <c r="C10" s="138">
        <v>392</v>
      </c>
      <c r="D10" s="138">
        <v>292</v>
      </c>
      <c r="E10" s="124">
        <f t="shared" si="0"/>
        <v>7.448979591836736</v>
      </c>
      <c r="F10" s="139">
        <v>1081</v>
      </c>
      <c r="G10" s="126">
        <v>1081</v>
      </c>
      <c r="H10" s="126">
        <v>758</v>
      </c>
      <c r="I10" s="127">
        <f t="shared" si="1"/>
        <v>7.012025901942645</v>
      </c>
      <c r="J10" s="140">
        <v>5631</v>
      </c>
      <c r="K10" s="141">
        <v>694</v>
      </c>
      <c r="L10" s="141">
        <v>952</v>
      </c>
      <c r="M10" s="127">
        <f t="shared" si="4"/>
        <v>13.717579250720462</v>
      </c>
      <c r="N10" s="142">
        <v>100</v>
      </c>
      <c r="O10" s="143">
        <v>100</v>
      </c>
      <c r="P10" s="143">
        <v>30</v>
      </c>
      <c r="Q10" s="127">
        <f>P10/O10*10</f>
        <v>3</v>
      </c>
      <c r="R10" s="139"/>
      <c r="S10" s="144"/>
      <c r="T10" s="144"/>
      <c r="U10" s="127" t="e">
        <f t="shared" si="2"/>
        <v>#DIV/0!</v>
      </c>
      <c r="V10" s="145">
        <v>585</v>
      </c>
      <c r="W10" s="144">
        <v>120</v>
      </c>
      <c r="X10" s="144">
        <v>1800</v>
      </c>
      <c r="Y10" s="127">
        <f>X10/W10*10</f>
        <v>150</v>
      </c>
      <c r="Z10" s="142"/>
      <c r="AA10" s="138"/>
      <c r="AB10" s="138"/>
      <c r="AC10" s="127" t="e">
        <v>#DIV/0!</v>
      </c>
      <c r="AD10" s="137"/>
      <c r="AE10" s="138"/>
      <c r="AF10" s="138"/>
      <c r="AG10" s="124" t="e">
        <v>#DIV/0!</v>
      </c>
      <c r="AH10" s="137">
        <v>267</v>
      </c>
      <c r="AI10" s="138">
        <v>267</v>
      </c>
      <c r="AJ10" s="138">
        <v>69</v>
      </c>
      <c r="AK10" s="124">
        <f t="shared" si="3"/>
        <v>2.5842696629213484</v>
      </c>
      <c r="AL10" s="137"/>
      <c r="AM10" s="138"/>
      <c r="AN10" s="138"/>
      <c r="AO10" s="124" t="e">
        <v>#DIV/0!</v>
      </c>
    </row>
    <row r="11" spans="1:41" ht="13.5">
      <c r="A11" s="30" t="s">
        <v>4</v>
      </c>
      <c r="B11" s="137">
        <v>15</v>
      </c>
      <c r="C11" s="138">
        <v>15</v>
      </c>
      <c r="D11" s="144">
        <v>10.2</v>
      </c>
      <c r="E11" s="124">
        <f t="shared" si="0"/>
        <v>6.799999999999999</v>
      </c>
      <c r="F11" s="139">
        <v>1378</v>
      </c>
      <c r="G11" s="126">
        <v>1378</v>
      </c>
      <c r="H11" s="126">
        <v>527</v>
      </c>
      <c r="I11" s="127">
        <f t="shared" si="1"/>
        <v>3.8243831640058055</v>
      </c>
      <c r="J11" s="140">
        <v>16326</v>
      </c>
      <c r="K11" s="141">
        <v>8818</v>
      </c>
      <c r="L11" s="141">
        <v>10655</v>
      </c>
      <c r="M11" s="127">
        <f t="shared" si="4"/>
        <v>12.083238829666591</v>
      </c>
      <c r="N11" s="142">
        <v>879</v>
      </c>
      <c r="O11" s="143">
        <v>617</v>
      </c>
      <c r="P11" s="143">
        <v>239</v>
      </c>
      <c r="Q11" s="127">
        <f>P11/O11*10</f>
        <v>3.873581847649919</v>
      </c>
      <c r="R11" s="139">
        <v>190</v>
      </c>
      <c r="S11" s="144">
        <v>127</v>
      </c>
      <c r="T11" s="144">
        <v>2990</v>
      </c>
      <c r="U11" s="127">
        <f t="shared" si="2"/>
        <v>235.43307086614175</v>
      </c>
      <c r="V11" s="145"/>
      <c r="W11" s="144"/>
      <c r="X11" s="144"/>
      <c r="Y11" s="127"/>
      <c r="Z11" s="142">
        <v>158</v>
      </c>
      <c r="AA11" s="138">
        <v>155</v>
      </c>
      <c r="AB11" s="138">
        <v>1292</v>
      </c>
      <c r="AC11" s="127">
        <f>AB11/AA11*10</f>
        <v>83.35483870967742</v>
      </c>
      <c r="AD11" s="137">
        <v>591</v>
      </c>
      <c r="AE11" s="138"/>
      <c r="AF11" s="138"/>
      <c r="AG11" s="124" t="e">
        <v>#DIV/0!</v>
      </c>
      <c r="AH11" s="137"/>
      <c r="AI11" s="138"/>
      <c r="AJ11" s="138"/>
      <c r="AK11" s="124" t="e">
        <f t="shared" si="3"/>
        <v>#DIV/0!</v>
      </c>
      <c r="AL11" s="137"/>
      <c r="AM11" s="138"/>
      <c r="AN11" s="138"/>
      <c r="AO11" s="124" t="e">
        <v>#DIV/0!</v>
      </c>
    </row>
    <row r="12" spans="1:41" ht="13.5">
      <c r="A12" s="30" t="s">
        <v>5</v>
      </c>
      <c r="B12" s="137"/>
      <c r="C12" s="138"/>
      <c r="D12" s="138"/>
      <c r="E12" s="124" t="e">
        <f t="shared" si="0"/>
        <v>#DIV/0!</v>
      </c>
      <c r="F12" s="139"/>
      <c r="G12" s="126"/>
      <c r="H12" s="126"/>
      <c r="I12" s="127" t="e">
        <f t="shared" si="1"/>
        <v>#DIV/0!</v>
      </c>
      <c r="J12" s="140">
        <v>4985</v>
      </c>
      <c r="K12" s="141">
        <v>2656</v>
      </c>
      <c r="L12" s="141">
        <v>1735</v>
      </c>
      <c r="M12" s="127">
        <f t="shared" si="4"/>
        <v>6.532379518072289</v>
      </c>
      <c r="N12" s="142"/>
      <c r="O12" s="143"/>
      <c r="P12" s="143"/>
      <c r="Q12" s="127"/>
      <c r="R12" s="139">
        <v>10</v>
      </c>
      <c r="S12" s="144">
        <v>10</v>
      </c>
      <c r="T12" s="144">
        <v>54</v>
      </c>
      <c r="U12" s="127">
        <f t="shared" si="2"/>
        <v>54</v>
      </c>
      <c r="V12" s="145"/>
      <c r="W12" s="144"/>
      <c r="X12" s="144"/>
      <c r="Y12" s="127"/>
      <c r="Z12" s="142">
        <v>11</v>
      </c>
      <c r="AA12" s="138">
        <v>11</v>
      </c>
      <c r="AB12" s="138">
        <v>77</v>
      </c>
      <c r="AC12" s="127">
        <f>AB12/AA12*10</f>
        <v>70</v>
      </c>
      <c r="AD12" s="137"/>
      <c r="AE12" s="138"/>
      <c r="AF12" s="138"/>
      <c r="AG12" s="124" t="e">
        <v>#DIV/0!</v>
      </c>
      <c r="AH12" s="137"/>
      <c r="AI12" s="138"/>
      <c r="AJ12" s="138"/>
      <c r="AK12" s="124" t="e">
        <f t="shared" si="3"/>
        <v>#DIV/0!</v>
      </c>
      <c r="AL12" s="137"/>
      <c r="AM12" s="138"/>
      <c r="AN12" s="138"/>
      <c r="AO12" s="124" t="e">
        <v>#DIV/0!</v>
      </c>
    </row>
    <row r="13" spans="1:41" ht="15" customHeight="1">
      <c r="A13" s="30" t="s">
        <v>6</v>
      </c>
      <c r="B13" s="137"/>
      <c r="C13" s="138"/>
      <c r="D13" s="138"/>
      <c r="E13" s="124" t="e">
        <f t="shared" si="0"/>
        <v>#DIV/0!</v>
      </c>
      <c r="F13" s="139">
        <v>1564</v>
      </c>
      <c r="G13" s="126">
        <v>1564</v>
      </c>
      <c r="H13" s="126">
        <v>703</v>
      </c>
      <c r="I13" s="127">
        <f t="shared" si="1"/>
        <v>4.494884910485934</v>
      </c>
      <c r="J13" s="140">
        <v>8364</v>
      </c>
      <c r="K13" s="141">
        <v>2544</v>
      </c>
      <c r="L13" s="141">
        <v>3242</v>
      </c>
      <c r="M13" s="127">
        <f t="shared" si="4"/>
        <v>12.7437106918239</v>
      </c>
      <c r="N13" s="142"/>
      <c r="O13" s="143"/>
      <c r="P13" s="143"/>
      <c r="Q13" s="127" t="e">
        <v>#DIV/0!</v>
      </c>
      <c r="R13" s="139"/>
      <c r="S13" s="144"/>
      <c r="T13" s="144"/>
      <c r="U13" s="127" t="e">
        <f t="shared" si="2"/>
        <v>#DIV/0!</v>
      </c>
      <c r="V13" s="145"/>
      <c r="W13" s="144"/>
      <c r="X13" s="144"/>
      <c r="Y13" s="127"/>
      <c r="Z13" s="142"/>
      <c r="AA13" s="138"/>
      <c r="AB13" s="138"/>
      <c r="AC13" s="127" t="e">
        <v>#DIV/0!</v>
      </c>
      <c r="AD13" s="137"/>
      <c r="AE13" s="138"/>
      <c r="AF13" s="138"/>
      <c r="AG13" s="124" t="e">
        <v>#DIV/0!</v>
      </c>
      <c r="AH13" s="137"/>
      <c r="AI13" s="138"/>
      <c r="AJ13" s="138"/>
      <c r="AK13" s="124" t="e">
        <f t="shared" si="3"/>
        <v>#DIV/0!</v>
      </c>
      <c r="AL13" s="137"/>
      <c r="AM13" s="138"/>
      <c r="AN13" s="138"/>
      <c r="AO13" s="124" t="e">
        <v>#DIV/0!</v>
      </c>
    </row>
    <row r="14" spans="1:41" ht="13.5">
      <c r="A14" s="30" t="s">
        <v>7</v>
      </c>
      <c r="B14" s="137">
        <v>597</v>
      </c>
      <c r="C14" s="138">
        <v>597</v>
      </c>
      <c r="D14" s="138">
        <v>776</v>
      </c>
      <c r="E14" s="124">
        <f t="shared" si="0"/>
        <v>12.998324958123952</v>
      </c>
      <c r="F14" s="139"/>
      <c r="G14" s="126"/>
      <c r="H14" s="126"/>
      <c r="I14" s="127" t="e">
        <f t="shared" si="1"/>
        <v>#DIV/0!</v>
      </c>
      <c r="J14" s="140">
        <v>6602</v>
      </c>
      <c r="K14" s="141">
        <v>6350</v>
      </c>
      <c r="L14" s="141">
        <v>8064</v>
      </c>
      <c r="M14" s="127">
        <f t="shared" si="4"/>
        <v>12.699212598425195</v>
      </c>
      <c r="N14" s="142"/>
      <c r="O14" s="143"/>
      <c r="P14" s="143"/>
      <c r="Q14" s="127" t="e">
        <v>#DIV/0!</v>
      </c>
      <c r="R14" s="139"/>
      <c r="S14" s="144"/>
      <c r="T14" s="144"/>
      <c r="U14" s="127" t="e">
        <f t="shared" si="2"/>
        <v>#DIV/0!</v>
      </c>
      <c r="V14" s="145"/>
      <c r="W14" s="144"/>
      <c r="X14" s="144"/>
      <c r="Y14" s="127"/>
      <c r="Z14" s="142"/>
      <c r="AA14" s="138"/>
      <c r="AB14" s="138"/>
      <c r="AC14" s="127" t="e">
        <v>#DIV/0!</v>
      </c>
      <c r="AD14" s="137"/>
      <c r="AE14" s="138"/>
      <c r="AF14" s="138"/>
      <c r="AG14" s="124" t="e">
        <v>#DIV/0!</v>
      </c>
      <c r="AH14" s="137"/>
      <c r="AI14" s="138"/>
      <c r="AJ14" s="138"/>
      <c r="AK14" s="124" t="e">
        <f t="shared" si="3"/>
        <v>#DIV/0!</v>
      </c>
      <c r="AL14" s="137"/>
      <c r="AM14" s="138"/>
      <c r="AN14" s="138"/>
      <c r="AO14" s="124" t="e">
        <v>#DIV/0!</v>
      </c>
    </row>
    <row r="15" spans="1:41" ht="13.5">
      <c r="A15" s="30" t="s">
        <v>8</v>
      </c>
      <c r="B15" s="137"/>
      <c r="C15" s="138"/>
      <c r="D15" s="138"/>
      <c r="E15" s="124" t="e">
        <f t="shared" si="0"/>
        <v>#DIV/0!</v>
      </c>
      <c r="F15" s="139"/>
      <c r="G15" s="126"/>
      <c r="H15" s="126"/>
      <c r="I15" s="127" t="e">
        <f t="shared" si="1"/>
        <v>#DIV/0!</v>
      </c>
      <c r="J15" s="140">
        <v>6294</v>
      </c>
      <c r="K15" s="141">
        <v>2210</v>
      </c>
      <c r="L15" s="141">
        <v>1378</v>
      </c>
      <c r="M15" s="127">
        <f t="shared" si="4"/>
        <v>6.235294117647059</v>
      </c>
      <c r="N15" s="142"/>
      <c r="O15" s="143"/>
      <c r="P15" s="143"/>
      <c r="Q15" s="127"/>
      <c r="R15" s="139"/>
      <c r="S15" s="144"/>
      <c r="T15" s="144"/>
      <c r="U15" s="127" t="e">
        <f t="shared" si="2"/>
        <v>#DIV/0!</v>
      </c>
      <c r="V15" s="145"/>
      <c r="W15" s="144"/>
      <c r="X15" s="144"/>
      <c r="Y15" s="127"/>
      <c r="Z15" s="142"/>
      <c r="AA15" s="138"/>
      <c r="AB15" s="138"/>
      <c r="AC15" s="127" t="e">
        <v>#DIV/0!</v>
      </c>
      <c r="AD15" s="137"/>
      <c r="AE15" s="138"/>
      <c r="AF15" s="138"/>
      <c r="AG15" s="124" t="e">
        <v>#DIV/0!</v>
      </c>
      <c r="AH15" s="137"/>
      <c r="AI15" s="138"/>
      <c r="AJ15" s="138"/>
      <c r="AK15" s="124" t="e">
        <f t="shared" si="3"/>
        <v>#DIV/0!</v>
      </c>
      <c r="AL15" s="137"/>
      <c r="AM15" s="138"/>
      <c r="AN15" s="138"/>
      <c r="AO15" s="124" t="e">
        <v>#DIV/0!</v>
      </c>
    </row>
    <row r="16" spans="1:41" ht="13.5">
      <c r="A16" s="30" t="s">
        <v>18</v>
      </c>
      <c r="B16" s="137">
        <v>802</v>
      </c>
      <c r="C16" s="138">
        <v>802</v>
      </c>
      <c r="D16" s="138">
        <v>524</v>
      </c>
      <c r="E16" s="124">
        <f t="shared" si="0"/>
        <v>6.533665835411472</v>
      </c>
      <c r="F16" s="139"/>
      <c r="G16" s="126"/>
      <c r="H16" s="126"/>
      <c r="I16" s="127" t="e">
        <f t="shared" si="1"/>
        <v>#DIV/0!</v>
      </c>
      <c r="J16" s="140">
        <v>11927</v>
      </c>
      <c r="K16" s="141">
        <v>6230</v>
      </c>
      <c r="L16" s="141">
        <v>6452</v>
      </c>
      <c r="M16" s="127">
        <f t="shared" si="4"/>
        <v>10.35634028892456</v>
      </c>
      <c r="N16" s="142"/>
      <c r="O16" s="143"/>
      <c r="P16" s="143"/>
      <c r="Q16" s="127"/>
      <c r="R16" s="139"/>
      <c r="S16" s="144"/>
      <c r="T16" s="144"/>
      <c r="U16" s="127" t="e">
        <f t="shared" si="2"/>
        <v>#DIV/0!</v>
      </c>
      <c r="V16" s="145"/>
      <c r="W16" s="144"/>
      <c r="X16" s="144"/>
      <c r="Y16" s="127"/>
      <c r="Z16" s="142"/>
      <c r="AA16" s="138"/>
      <c r="AB16" s="138"/>
      <c r="AC16" s="127"/>
      <c r="AD16" s="147">
        <v>25</v>
      </c>
      <c r="AE16" s="138"/>
      <c r="AF16" s="138"/>
      <c r="AG16" s="124"/>
      <c r="AH16" s="147"/>
      <c r="AI16" s="138"/>
      <c r="AJ16" s="138"/>
      <c r="AK16" s="124" t="e">
        <f t="shared" si="3"/>
        <v>#DIV/0!</v>
      </c>
      <c r="AL16" s="147"/>
      <c r="AM16" s="138"/>
      <c r="AN16" s="138"/>
      <c r="AO16" s="124"/>
    </row>
    <row r="17" spans="1:41" ht="13.5">
      <c r="A17" s="30" t="s">
        <v>9</v>
      </c>
      <c r="B17" s="137"/>
      <c r="C17" s="138"/>
      <c r="D17" s="138"/>
      <c r="E17" s="124" t="e">
        <f t="shared" si="0"/>
        <v>#DIV/0!</v>
      </c>
      <c r="F17" s="139"/>
      <c r="G17" s="126"/>
      <c r="H17" s="126"/>
      <c r="I17" s="127" t="e">
        <f t="shared" si="1"/>
        <v>#DIV/0!</v>
      </c>
      <c r="J17" s="140">
        <v>3840</v>
      </c>
      <c r="K17" s="141">
        <v>1521</v>
      </c>
      <c r="L17" s="141">
        <v>1328</v>
      </c>
      <c r="M17" s="127">
        <f t="shared" si="4"/>
        <v>8.731097961867192</v>
      </c>
      <c r="N17" s="142"/>
      <c r="O17" s="143"/>
      <c r="P17" s="143"/>
      <c r="Q17" s="127" t="e">
        <v>#DIV/0!</v>
      </c>
      <c r="R17" s="139">
        <v>3</v>
      </c>
      <c r="S17" s="144">
        <v>3</v>
      </c>
      <c r="T17" s="144">
        <v>26</v>
      </c>
      <c r="U17" s="127">
        <f t="shared" si="2"/>
        <v>86.66666666666666</v>
      </c>
      <c r="V17" s="145"/>
      <c r="W17" s="144"/>
      <c r="X17" s="144"/>
      <c r="Y17" s="127"/>
      <c r="Z17" s="142">
        <v>8</v>
      </c>
      <c r="AA17" s="138">
        <v>8</v>
      </c>
      <c r="AB17" s="138">
        <v>35</v>
      </c>
      <c r="AC17" s="127">
        <f>AB17/AA17*10</f>
        <v>43.75</v>
      </c>
      <c r="AD17" s="137"/>
      <c r="AE17" s="138"/>
      <c r="AF17" s="138"/>
      <c r="AG17" s="124" t="e">
        <v>#DIV/0!</v>
      </c>
      <c r="AH17" s="137">
        <v>22</v>
      </c>
      <c r="AI17" s="138">
        <v>22</v>
      </c>
      <c r="AJ17" s="144">
        <v>2.2</v>
      </c>
      <c r="AK17" s="124">
        <f t="shared" si="3"/>
        <v>1</v>
      </c>
      <c r="AL17" s="137"/>
      <c r="AM17" s="138"/>
      <c r="AN17" s="138"/>
      <c r="AO17" s="124" t="e">
        <v>#DIV/0!</v>
      </c>
    </row>
    <row r="18" spans="1:41" ht="13.5" customHeight="1">
      <c r="A18" s="30" t="s">
        <v>10</v>
      </c>
      <c r="B18" s="137">
        <v>200</v>
      </c>
      <c r="C18" s="138">
        <v>200</v>
      </c>
      <c r="D18" s="138">
        <v>100</v>
      </c>
      <c r="E18" s="124">
        <f t="shared" si="0"/>
        <v>5</v>
      </c>
      <c r="F18" s="148"/>
      <c r="G18" s="126"/>
      <c r="H18" s="126"/>
      <c r="I18" s="127" t="e">
        <f t="shared" si="1"/>
        <v>#DIV/0!</v>
      </c>
      <c r="J18" s="140">
        <v>4041</v>
      </c>
      <c r="K18" s="141">
        <v>1672</v>
      </c>
      <c r="L18" s="141">
        <v>828</v>
      </c>
      <c r="M18" s="127">
        <f t="shared" si="4"/>
        <v>4.952153110047846</v>
      </c>
      <c r="N18" s="142"/>
      <c r="O18" s="143"/>
      <c r="P18" s="143"/>
      <c r="Q18" s="127" t="e">
        <v>#DIV/0!</v>
      </c>
      <c r="R18" s="139"/>
      <c r="S18" s="144"/>
      <c r="T18" s="144"/>
      <c r="U18" s="127" t="e">
        <f t="shared" si="2"/>
        <v>#DIV/0!</v>
      </c>
      <c r="V18" s="145"/>
      <c r="W18" s="144"/>
      <c r="X18" s="144"/>
      <c r="Y18" s="127"/>
      <c r="Z18" s="142"/>
      <c r="AA18" s="138"/>
      <c r="AB18" s="138"/>
      <c r="AC18" s="127" t="e">
        <v>#DIV/0!</v>
      </c>
      <c r="AD18" s="137">
        <v>239</v>
      </c>
      <c r="AE18" s="138"/>
      <c r="AF18" s="138"/>
      <c r="AG18" s="124" t="e">
        <v>#DIV/0!</v>
      </c>
      <c r="AH18" s="147">
        <v>1080</v>
      </c>
      <c r="AI18" s="149">
        <v>1080</v>
      </c>
      <c r="AJ18" s="149">
        <v>602</v>
      </c>
      <c r="AK18" s="150">
        <f t="shared" si="3"/>
        <v>5.574074074074074</v>
      </c>
      <c r="AL18" s="137">
        <v>170</v>
      </c>
      <c r="AM18" s="138"/>
      <c r="AN18" s="138"/>
      <c r="AO18" s="124" t="e">
        <v>#DIV/0!</v>
      </c>
    </row>
    <row r="19" spans="1:41" ht="13.5">
      <c r="A19" s="30" t="s">
        <v>19</v>
      </c>
      <c r="B19" s="137"/>
      <c r="C19" s="138"/>
      <c r="D19" s="138"/>
      <c r="E19" s="124" t="e">
        <f t="shared" si="0"/>
        <v>#DIV/0!</v>
      </c>
      <c r="F19" s="139">
        <v>3103</v>
      </c>
      <c r="G19" s="126">
        <v>3103</v>
      </c>
      <c r="H19" s="126">
        <v>980</v>
      </c>
      <c r="I19" s="127">
        <f t="shared" si="1"/>
        <v>3.1582339671285853</v>
      </c>
      <c r="J19" s="140">
        <v>7834</v>
      </c>
      <c r="K19" s="141">
        <v>1947</v>
      </c>
      <c r="L19" s="141">
        <v>1822</v>
      </c>
      <c r="M19" s="127">
        <f t="shared" si="4"/>
        <v>9.357986646122239</v>
      </c>
      <c r="N19" s="142">
        <v>2291</v>
      </c>
      <c r="O19" s="143"/>
      <c r="P19" s="143"/>
      <c r="Q19" s="127" t="e">
        <v>#DIV/0!</v>
      </c>
      <c r="R19" s="139">
        <v>129</v>
      </c>
      <c r="S19" s="144">
        <v>18</v>
      </c>
      <c r="T19" s="144">
        <v>371</v>
      </c>
      <c r="U19" s="127">
        <f t="shared" si="2"/>
        <v>206.11111111111111</v>
      </c>
      <c r="V19" s="145">
        <v>10</v>
      </c>
      <c r="W19" s="144"/>
      <c r="X19" s="144"/>
      <c r="Y19" s="127" t="e">
        <f>X19/W19*10</f>
        <v>#DIV/0!</v>
      </c>
      <c r="Z19" s="142">
        <v>305</v>
      </c>
      <c r="AA19" s="144">
        <v>127</v>
      </c>
      <c r="AB19" s="138">
        <v>2221</v>
      </c>
      <c r="AC19" s="127">
        <f>AB19/AA19*10</f>
        <v>174.88188976377953</v>
      </c>
      <c r="AD19" s="137">
        <v>30</v>
      </c>
      <c r="AE19" s="138"/>
      <c r="AF19" s="138"/>
      <c r="AG19" s="124" t="e">
        <v>#DIV/0!</v>
      </c>
      <c r="AH19" s="137"/>
      <c r="AI19" s="138"/>
      <c r="AJ19" s="138"/>
      <c r="AK19" s="124" t="e">
        <f t="shared" si="3"/>
        <v>#DIV/0!</v>
      </c>
      <c r="AL19" s="137"/>
      <c r="AM19" s="138"/>
      <c r="AN19" s="138"/>
      <c r="AO19" s="124" t="e">
        <v>#DIV/0!</v>
      </c>
    </row>
    <row r="20" spans="1:41" ht="13.5">
      <c r="A20" s="30" t="s">
        <v>17</v>
      </c>
      <c r="B20" s="137"/>
      <c r="C20" s="138"/>
      <c r="D20" s="138"/>
      <c r="E20" s="124" t="e">
        <f t="shared" si="0"/>
        <v>#DIV/0!</v>
      </c>
      <c r="F20" s="139">
        <v>1338</v>
      </c>
      <c r="G20" s="126">
        <v>1338</v>
      </c>
      <c r="H20" s="126">
        <v>2287</v>
      </c>
      <c r="I20" s="127">
        <f t="shared" si="1"/>
        <v>17.09267563527653</v>
      </c>
      <c r="J20" s="140">
        <v>1928</v>
      </c>
      <c r="K20" s="141"/>
      <c r="L20" s="141"/>
      <c r="M20" s="127" t="e">
        <v>#DIV/0!</v>
      </c>
      <c r="N20" s="142"/>
      <c r="O20" s="143"/>
      <c r="P20" s="143"/>
      <c r="Q20" s="127" t="e">
        <v>#DIV/0!</v>
      </c>
      <c r="R20" s="139">
        <v>48</v>
      </c>
      <c r="S20" s="144">
        <v>3</v>
      </c>
      <c r="T20" s="144">
        <v>30</v>
      </c>
      <c r="U20" s="127">
        <f t="shared" si="2"/>
        <v>100</v>
      </c>
      <c r="V20" s="145">
        <v>1120</v>
      </c>
      <c r="W20" s="144">
        <v>435</v>
      </c>
      <c r="X20" s="144">
        <v>13267</v>
      </c>
      <c r="Y20" s="127">
        <f>X20/W20*10</f>
        <v>304.98850574712645</v>
      </c>
      <c r="Z20" s="142">
        <v>160</v>
      </c>
      <c r="AA20" s="138">
        <v>58</v>
      </c>
      <c r="AB20" s="138">
        <v>1173</v>
      </c>
      <c r="AC20" s="127">
        <f>AB20/AA20*10</f>
        <v>202.24137931034483</v>
      </c>
      <c r="AD20" s="137"/>
      <c r="AE20" s="138"/>
      <c r="AF20" s="138"/>
      <c r="AG20" s="124" t="e">
        <v>#DIV/0!</v>
      </c>
      <c r="AH20" s="137"/>
      <c r="AI20" s="138"/>
      <c r="AJ20" s="138"/>
      <c r="AK20" s="124" t="e">
        <f t="shared" si="3"/>
        <v>#DIV/0!</v>
      </c>
      <c r="AL20" s="137"/>
      <c r="AM20" s="138"/>
      <c r="AN20" s="138"/>
      <c r="AO20" s="124" t="e">
        <v>#DIV/0!</v>
      </c>
    </row>
    <row r="21" spans="1:41" ht="13.5">
      <c r="A21" s="30" t="s">
        <v>11</v>
      </c>
      <c r="B21" s="137"/>
      <c r="C21" s="138"/>
      <c r="D21" s="138"/>
      <c r="E21" s="124" t="e">
        <f t="shared" si="0"/>
        <v>#DIV/0!</v>
      </c>
      <c r="F21" s="139"/>
      <c r="G21" s="126"/>
      <c r="H21" s="126"/>
      <c r="I21" s="127" t="e">
        <f t="shared" si="1"/>
        <v>#DIV/0!</v>
      </c>
      <c r="J21" s="140">
        <v>1137</v>
      </c>
      <c r="K21" s="141">
        <v>1137</v>
      </c>
      <c r="L21" s="141">
        <v>1627</v>
      </c>
      <c r="M21" s="127">
        <f aca="true" t="shared" si="5" ref="M21:M26">L21/K21*10</f>
        <v>14.309586631486368</v>
      </c>
      <c r="N21" s="142"/>
      <c r="O21" s="143"/>
      <c r="P21" s="143"/>
      <c r="Q21" s="127"/>
      <c r="R21" s="139">
        <v>6</v>
      </c>
      <c r="S21" s="144">
        <v>6</v>
      </c>
      <c r="T21" s="144">
        <v>70</v>
      </c>
      <c r="U21" s="127">
        <f t="shared" si="2"/>
        <v>116.66666666666666</v>
      </c>
      <c r="V21" s="145"/>
      <c r="W21" s="144"/>
      <c r="X21" s="144"/>
      <c r="Y21" s="146"/>
      <c r="Z21" s="142">
        <v>13</v>
      </c>
      <c r="AA21" s="138">
        <v>13</v>
      </c>
      <c r="AB21" s="138">
        <v>81</v>
      </c>
      <c r="AC21" s="127">
        <f aca="true" t="shared" si="6" ref="AC21:AC26">AB21/AA21*10</f>
        <v>62.30769230769231</v>
      </c>
      <c r="AD21" s="137"/>
      <c r="AE21" s="138"/>
      <c r="AF21" s="138"/>
      <c r="AG21" s="124" t="e">
        <v>#DIV/0!</v>
      </c>
      <c r="AH21" s="137"/>
      <c r="AI21" s="138"/>
      <c r="AJ21" s="138"/>
      <c r="AK21" s="124" t="e">
        <f t="shared" si="3"/>
        <v>#DIV/0!</v>
      </c>
      <c r="AL21" s="137"/>
      <c r="AM21" s="138"/>
      <c r="AN21" s="138"/>
      <c r="AO21" s="124" t="e">
        <v>#DIV/0!</v>
      </c>
    </row>
    <row r="22" spans="1:41" ht="13.5">
      <c r="A22" s="30" t="s">
        <v>12</v>
      </c>
      <c r="B22" s="137"/>
      <c r="C22" s="138"/>
      <c r="D22" s="138"/>
      <c r="E22" s="124" t="e">
        <f t="shared" si="0"/>
        <v>#DIV/0!</v>
      </c>
      <c r="F22" s="139">
        <v>852</v>
      </c>
      <c r="G22" s="126">
        <v>852</v>
      </c>
      <c r="H22" s="126">
        <v>448</v>
      </c>
      <c r="I22" s="127">
        <f t="shared" si="1"/>
        <v>5.258215962441315</v>
      </c>
      <c r="J22" s="140">
        <v>3848</v>
      </c>
      <c r="K22" s="141">
        <v>719</v>
      </c>
      <c r="L22" s="141">
        <v>1266</v>
      </c>
      <c r="M22" s="127">
        <f t="shared" si="5"/>
        <v>17.60778859527121</v>
      </c>
      <c r="N22" s="142"/>
      <c r="O22" s="143"/>
      <c r="P22" s="143"/>
      <c r="Q22" s="127" t="e">
        <v>#DIV/0!</v>
      </c>
      <c r="R22" s="139">
        <v>52</v>
      </c>
      <c r="S22" s="144">
        <v>52</v>
      </c>
      <c r="T22" s="144">
        <v>1141</v>
      </c>
      <c r="U22" s="127">
        <f t="shared" si="2"/>
        <v>219.42307692307693</v>
      </c>
      <c r="V22" s="145">
        <v>2282</v>
      </c>
      <c r="W22" s="144">
        <v>315</v>
      </c>
      <c r="X22" s="144">
        <v>10325</v>
      </c>
      <c r="Y22" s="127">
        <f>X22/W22*10</f>
        <v>327.77777777777777</v>
      </c>
      <c r="Z22" s="142">
        <v>38</v>
      </c>
      <c r="AA22" s="138">
        <v>38</v>
      </c>
      <c r="AB22" s="138">
        <v>570</v>
      </c>
      <c r="AC22" s="127">
        <f t="shared" si="6"/>
        <v>150</v>
      </c>
      <c r="AD22" s="137"/>
      <c r="AE22" s="138"/>
      <c r="AF22" s="138"/>
      <c r="AG22" s="124" t="e">
        <v>#DIV/0!</v>
      </c>
      <c r="AH22" s="147">
        <v>261</v>
      </c>
      <c r="AI22" s="138"/>
      <c r="AJ22" s="138"/>
      <c r="AK22" s="124" t="e">
        <f t="shared" si="3"/>
        <v>#DIV/0!</v>
      </c>
      <c r="AL22" s="147">
        <v>14</v>
      </c>
      <c r="AM22" s="138"/>
      <c r="AN22" s="138"/>
      <c r="AO22" s="124" t="e">
        <v>#DIV/0!</v>
      </c>
    </row>
    <row r="23" spans="1:41" ht="13.5">
      <c r="A23" s="30" t="s">
        <v>16</v>
      </c>
      <c r="B23" s="137">
        <v>380</v>
      </c>
      <c r="C23" s="138">
        <v>380</v>
      </c>
      <c r="D23" s="138">
        <v>316</v>
      </c>
      <c r="E23" s="124">
        <f t="shared" si="0"/>
        <v>8.31578947368421</v>
      </c>
      <c r="F23" s="139">
        <v>750</v>
      </c>
      <c r="G23" s="126">
        <v>750</v>
      </c>
      <c r="H23" s="126">
        <v>810</v>
      </c>
      <c r="I23" s="127">
        <f t="shared" si="1"/>
        <v>10.8</v>
      </c>
      <c r="J23" s="140">
        <v>2641</v>
      </c>
      <c r="K23" s="141">
        <v>225</v>
      </c>
      <c r="L23" s="141">
        <v>363</v>
      </c>
      <c r="M23" s="127">
        <f t="shared" si="5"/>
        <v>16.133333333333333</v>
      </c>
      <c r="N23" s="142"/>
      <c r="O23" s="143"/>
      <c r="P23" s="143"/>
      <c r="Q23" s="127"/>
      <c r="R23" s="139">
        <v>509</v>
      </c>
      <c r="S23" s="144">
        <v>111</v>
      </c>
      <c r="T23" s="144">
        <v>1335</v>
      </c>
      <c r="U23" s="127">
        <f t="shared" si="2"/>
        <v>120.27027027027026</v>
      </c>
      <c r="V23" s="145">
        <v>13857</v>
      </c>
      <c r="W23" s="144">
        <v>4385</v>
      </c>
      <c r="X23" s="144">
        <v>133340</v>
      </c>
      <c r="Y23" s="127">
        <f>X23/W23*10</f>
        <v>304.08209806157356</v>
      </c>
      <c r="Z23" s="142">
        <v>1545</v>
      </c>
      <c r="AA23" s="138">
        <v>965</v>
      </c>
      <c r="AB23" s="138">
        <v>12416</v>
      </c>
      <c r="AC23" s="127">
        <f t="shared" si="6"/>
        <v>128.66321243523316</v>
      </c>
      <c r="AD23" s="137"/>
      <c r="AE23" s="138"/>
      <c r="AF23" s="138"/>
      <c r="AG23" s="124" t="e">
        <v>#DIV/0!</v>
      </c>
      <c r="AH23" s="137"/>
      <c r="AI23" s="138"/>
      <c r="AJ23" s="138"/>
      <c r="AK23" s="124" t="e">
        <f t="shared" si="3"/>
        <v>#DIV/0!</v>
      </c>
      <c r="AL23" s="137">
        <v>40</v>
      </c>
      <c r="AM23" s="138"/>
      <c r="AN23" s="138"/>
      <c r="AO23" s="124" t="e">
        <v>#DIV/0!</v>
      </c>
    </row>
    <row r="24" spans="1:41" ht="13.5">
      <c r="A24" s="30" t="s">
        <v>13</v>
      </c>
      <c r="B24" s="137">
        <v>1500</v>
      </c>
      <c r="C24" s="138">
        <v>1500</v>
      </c>
      <c r="D24" s="138">
        <v>2013</v>
      </c>
      <c r="E24" s="124">
        <f t="shared" si="0"/>
        <v>13.420000000000002</v>
      </c>
      <c r="F24" s="139">
        <v>3129</v>
      </c>
      <c r="G24" s="126">
        <v>3129</v>
      </c>
      <c r="H24" s="126">
        <v>1850</v>
      </c>
      <c r="I24" s="127">
        <f t="shared" si="1"/>
        <v>5.912432086928732</v>
      </c>
      <c r="J24" s="140">
        <v>13986</v>
      </c>
      <c r="K24" s="141">
        <v>4273</v>
      </c>
      <c r="L24" s="141">
        <v>5490</v>
      </c>
      <c r="M24" s="127">
        <f t="shared" si="5"/>
        <v>12.848116077697169</v>
      </c>
      <c r="N24" s="142">
        <v>4305</v>
      </c>
      <c r="O24" s="143">
        <v>1609</v>
      </c>
      <c r="P24" s="143">
        <v>1072</v>
      </c>
      <c r="Q24" s="127">
        <f>P24/O24*10</f>
        <v>6.662523306401492</v>
      </c>
      <c r="R24" s="139">
        <v>2</v>
      </c>
      <c r="S24" s="144"/>
      <c r="T24" s="144"/>
      <c r="U24" s="127" t="e">
        <f t="shared" si="2"/>
        <v>#DIV/0!</v>
      </c>
      <c r="V24" s="145">
        <v>2205</v>
      </c>
      <c r="W24" s="144">
        <v>969</v>
      </c>
      <c r="X24" s="144">
        <v>30593</v>
      </c>
      <c r="Y24" s="127">
        <f>X24/W24*10</f>
        <v>315.7172342621259</v>
      </c>
      <c r="Z24" s="142">
        <v>43</v>
      </c>
      <c r="AA24" s="138">
        <v>30</v>
      </c>
      <c r="AB24" s="138">
        <v>300</v>
      </c>
      <c r="AC24" s="127">
        <f t="shared" si="6"/>
        <v>100</v>
      </c>
      <c r="AD24" s="137"/>
      <c r="AE24" s="138"/>
      <c r="AF24" s="138"/>
      <c r="AG24" s="124" t="e">
        <v>#DIV/0!</v>
      </c>
      <c r="AH24" s="137"/>
      <c r="AI24" s="138"/>
      <c r="AJ24" s="138"/>
      <c r="AK24" s="124" t="e">
        <f t="shared" si="3"/>
        <v>#DIV/0!</v>
      </c>
      <c r="AL24" s="137"/>
      <c r="AM24" s="138"/>
      <c r="AN24" s="138"/>
      <c r="AO24" s="124" t="e">
        <v>#DIV/0!</v>
      </c>
    </row>
    <row r="25" spans="1:41" ht="14.25" thickBot="1">
      <c r="A25" s="151" t="s">
        <v>20</v>
      </c>
      <c r="B25" s="152"/>
      <c r="C25" s="153"/>
      <c r="D25" s="153"/>
      <c r="E25" s="124" t="e">
        <f t="shared" si="0"/>
        <v>#DIV/0!</v>
      </c>
      <c r="F25" s="154"/>
      <c r="G25" s="8"/>
      <c r="H25" s="8"/>
      <c r="I25" s="155" t="e">
        <f t="shared" si="1"/>
        <v>#DIV/0!</v>
      </c>
      <c r="J25" s="140">
        <v>327</v>
      </c>
      <c r="K25" s="156">
        <v>100</v>
      </c>
      <c r="L25" s="156">
        <v>100</v>
      </c>
      <c r="M25" s="127">
        <f t="shared" si="5"/>
        <v>10</v>
      </c>
      <c r="N25" s="158"/>
      <c r="O25" s="159"/>
      <c r="P25" s="159"/>
      <c r="Q25" s="157" t="e">
        <v>#DIV/0!</v>
      </c>
      <c r="R25" s="154">
        <v>163</v>
      </c>
      <c r="S25" s="160">
        <v>90</v>
      </c>
      <c r="T25" s="160">
        <v>1761</v>
      </c>
      <c r="U25" s="155">
        <f t="shared" si="2"/>
        <v>195.66666666666666</v>
      </c>
      <c r="V25" s="145"/>
      <c r="W25" s="160"/>
      <c r="X25" s="160"/>
      <c r="Y25" s="161"/>
      <c r="Z25" s="162">
        <v>220</v>
      </c>
      <c r="AA25" s="163">
        <v>85</v>
      </c>
      <c r="AB25" s="153">
        <v>950</v>
      </c>
      <c r="AC25" s="127">
        <f t="shared" si="6"/>
        <v>111.76470588235293</v>
      </c>
      <c r="AD25" s="152"/>
      <c r="AE25" s="153"/>
      <c r="AF25" s="153"/>
      <c r="AG25" s="164" t="e">
        <v>#DIV/0!</v>
      </c>
      <c r="AH25" s="152"/>
      <c r="AI25" s="153"/>
      <c r="AJ25" s="153"/>
      <c r="AK25" s="164" t="e">
        <f t="shared" si="3"/>
        <v>#DIV/0!</v>
      </c>
      <c r="AL25" s="152"/>
      <c r="AM25" s="153"/>
      <c r="AN25" s="153"/>
      <c r="AO25" s="164" t="e">
        <v>#DIV/0!</v>
      </c>
    </row>
    <row r="26" spans="1:41" s="175" customFormat="1" ht="15.75" thickBot="1">
      <c r="A26" s="225" t="s">
        <v>26</v>
      </c>
      <c r="B26" s="165">
        <f>SUM(B4:B25)</f>
        <v>6996</v>
      </c>
      <c r="C26" s="166">
        <f>SUM(C4:C25)</f>
        <v>6996</v>
      </c>
      <c r="D26" s="166">
        <f>SUM(D4:D25)</f>
        <v>5857.2</v>
      </c>
      <c r="E26" s="167">
        <f t="shared" si="0"/>
        <v>8.37221269296741</v>
      </c>
      <c r="F26" s="168">
        <f>SUM(F4:F25)</f>
        <v>13691</v>
      </c>
      <c r="G26" s="169">
        <f aca="true" t="shared" si="7" ref="G26:AO26">SUM(G4:G25)</f>
        <v>13691</v>
      </c>
      <c r="H26" s="169">
        <f t="shared" si="7"/>
        <v>8413</v>
      </c>
      <c r="I26" s="170">
        <f t="shared" si="1"/>
        <v>6.1449127163830255</v>
      </c>
      <c r="J26" s="169">
        <f t="shared" si="7"/>
        <v>120726</v>
      </c>
      <c r="K26" s="169">
        <f t="shared" si="7"/>
        <v>45470</v>
      </c>
      <c r="L26" s="169">
        <f t="shared" si="7"/>
        <v>50780</v>
      </c>
      <c r="M26" s="170">
        <f t="shared" si="5"/>
        <v>11.16780294699802</v>
      </c>
      <c r="N26" s="169">
        <f t="shared" si="7"/>
        <v>7575</v>
      </c>
      <c r="O26" s="169">
        <f t="shared" si="7"/>
        <v>2326</v>
      </c>
      <c r="P26" s="169">
        <f t="shared" si="7"/>
        <v>1341</v>
      </c>
      <c r="Q26" s="170">
        <f>P26/O26*10</f>
        <v>5.765262252794497</v>
      </c>
      <c r="R26" s="168">
        <f t="shared" si="7"/>
        <v>1508.2</v>
      </c>
      <c r="S26" s="169">
        <f t="shared" si="7"/>
        <v>673</v>
      </c>
      <c r="T26" s="169">
        <f t="shared" si="7"/>
        <v>13431</v>
      </c>
      <c r="U26" s="170">
        <f t="shared" si="2"/>
        <v>199.56909361069836</v>
      </c>
      <c r="V26" s="168">
        <f t="shared" si="7"/>
        <v>20059</v>
      </c>
      <c r="W26" s="169">
        <f t="shared" si="7"/>
        <v>6224</v>
      </c>
      <c r="X26" s="169">
        <f t="shared" si="7"/>
        <v>189325</v>
      </c>
      <c r="Y26" s="171">
        <f>X26/W26*10</f>
        <v>304.185411311054</v>
      </c>
      <c r="Z26" s="168">
        <f t="shared" si="7"/>
        <v>2739</v>
      </c>
      <c r="AA26" s="169">
        <f t="shared" si="7"/>
        <v>1637</v>
      </c>
      <c r="AB26" s="169">
        <f t="shared" si="7"/>
        <v>20918</v>
      </c>
      <c r="AC26" s="171">
        <f t="shared" si="6"/>
        <v>127.78252901649358</v>
      </c>
      <c r="AD26" s="172">
        <f t="shared" si="7"/>
        <v>885</v>
      </c>
      <c r="AE26" s="166">
        <f t="shared" si="7"/>
        <v>0</v>
      </c>
      <c r="AF26" s="166">
        <f t="shared" si="7"/>
        <v>0</v>
      </c>
      <c r="AG26" s="173" t="e">
        <f t="shared" si="7"/>
        <v>#DIV/0!</v>
      </c>
      <c r="AH26" s="165">
        <f t="shared" si="7"/>
        <v>1630</v>
      </c>
      <c r="AI26" s="166">
        <f t="shared" si="7"/>
        <v>1369</v>
      </c>
      <c r="AJ26" s="166">
        <f t="shared" si="7"/>
        <v>673.2</v>
      </c>
      <c r="AK26" s="174">
        <f t="shared" si="3"/>
        <v>4.91745799853908</v>
      </c>
      <c r="AL26" s="172">
        <f t="shared" si="7"/>
        <v>224</v>
      </c>
      <c r="AM26" s="166">
        <f t="shared" si="7"/>
        <v>0</v>
      </c>
      <c r="AN26" s="166">
        <f t="shared" si="7"/>
        <v>0</v>
      </c>
      <c r="AO26" s="166" t="e">
        <f t="shared" si="7"/>
        <v>#DIV/0!</v>
      </c>
    </row>
    <row r="27" spans="1:41" s="193" customFormat="1" ht="14.25" thickBot="1">
      <c r="A27" s="176" t="s">
        <v>25</v>
      </c>
      <c r="B27" s="177">
        <v>1686</v>
      </c>
      <c r="C27" s="178">
        <v>1686</v>
      </c>
      <c r="D27" s="178">
        <v>1934</v>
      </c>
      <c r="E27" s="179">
        <f t="shared" si="0"/>
        <v>11.470937129300118</v>
      </c>
      <c r="F27" s="180">
        <v>9357</v>
      </c>
      <c r="G27" s="181">
        <v>5562</v>
      </c>
      <c r="H27" s="182">
        <v>5932</v>
      </c>
      <c r="I27" s="183">
        <f t="shared" si="1"/>
        <v>10.665228335131246</v>
      </c>
      <c r="J27" s="184">
        <v>139073</v>
      </c>
      <c r="K27" s="185"/>
      <c r="L27" s="185"/>
      <c r="M27" s="13"/>
      <c r="N27" s="182">
        <v>8084</v>
      </c>
      <c r="O27" s="181">
        <v>2500</v>
      </c>
      <c r="P27" s="181">
        <v>3750</v>
      </c>
      <c r="Q27" s="183">
        <f>P27/O27*10</f>
        <v>15</v>
      </c>
      <c r="R27" s="187">
        <v>1671</v>
      </c>
      <c r="S27" s="188">
        <v>342</v>
      </c>
      <c r="T27" s="188">
        <v>4996</v>
      </c>
      <c r="U27" s="183">
        <f>T27/S27*10</f>
        <v>146.08187134502924</v>
      </c>
      <c r="V27" s="187">
        <v>18456</v>
      </c>
      <c r="W27" s="188">
        <v>2520</v>
      </c>
      <c r="X27" s="188">
        <v>66690</v>
      </c>
      <c r="Y27" s="186">
        <f>X27/W27*10</f>
        <v>264.64285714285717</v>
      </c>
      <c r="Z27" s="189">
        <v>3531</v>
      </c>
      <c r="AA27" s="190">
        <v>613</v>
      </c>
      <c r="AB27" s="190">
        <v>6815</v>
      </c>
      <c r="AC27" s="186">
        <f>AB27/AA27*10</f>
        <v>111.17455138662316</v>
      </c>
      <c r="AD27" s="191"/>
      <c r="AE27" s="192"/>
      <c r="AF27" s="192"/>
      <c r="AG27" s="179"/>
      <c r="AH27" s="191">
        <v>1685</v>
      </c>
      <c r="AI27" s="192">
        <v>1685</v>
      </c>
      <c r="AJ27" s="192">
        <v>1645</v>
      </c>
      <c r="AK27" s="179">
        <f t="shared" si="3"/>
        <v>9.76261127596439</v>
      </c>
      <c r="AL27" s="191"/>
      <c r="AM27" s="192"/>
      <c r="AN27" s="192"/>
      <c r="AO27" s="179"/>
    </row>
    <row r="28" spans="10:23" ht="12.75">
      <c r="J28" s="61">
        <f>J26-K26</f>
        <v>75256</v>
      </c>
      <c r="K28" s="61">
        <f>K26</f>
        <v>45470</v>
      </c>
      <c r="L28" s="61">
        <f>J27-K27</f>
        <v>139073</v>
      </c>
      <c r="M28" s="61">
        <f>K27</f>
        <v>0</v>
      </c>
      <c r="V28" s="61">
        <f>V26-W26</f>
        <v>13835</v>
      </c>
      <c r="W28" s="61">
        <f>W26</f>
        <v>6224</v>
      </c>
    </row>
  </sheetData>
  <sheetProtection/>
  <mergeCells count="14">
    <mergeCell ref="A2:A3"/>
    <mergeCell ref="B2:E2"/>
    <mergeCell ref="F2:I2"/>
    <mergeCell ref="J2:M2"/>
    <mergeCell ref="B1:Y1"/>
    <mergeCell ref="AL2:AO2"/>
    <mergeCell ref="AH1:AK1"/>
    <mergeCell ref="N2:Q2"/>
    <mergeCell ref="R2:U2"/>
    <mergeCell ref="V2:Y2"/>
    <mergeCell ref="Z2:AC2"/>
    <mergeCell ref="AD2:AG2"/>
    <mergeCell ref="AH2:AK2"/>
    <mergeCell ref="Z1:AC1"/>
  </mergeCells>
  <printOptions/>
  <pageMargins left="0.16" right="0.18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19" sqref="L19"/>
    </sheetView>
  </sheetViews>
  <sheetFormatPr defaultColWidth="9.125" defaultRowHeight="12.75"/>
  <cols>
    <col min="1" max="1" width="20.625" style="87" customWidth="1"/>
    <col min="2" max="9" width="8.50390625" style="87" customWidth="1"/>
    <col min="10" max="10" width="7.375" style="87" customWidth="1"/>
    <col min="11" max="12" width="8.50390625" style="87" customWidth="1"/>
    <col min="13" max="13" width="5.875" style="87" customWidth="1"/>
    <col min="14" max="14" width="10.00390625" style="87" hidden="1" customWidth="1"/>
    <col min="15" max="16384" width="9.125" style="87" customWidth="1"/>
  </cols>
  <sheetData>
    <row r="1" spans="1:13" ht="17.25" customHeight="1">
      <c r="A1" s="261" t="s">
        <v>63</v>
      </c>
      <c r="B1" s="261"/>
      <c r="C1" s="261"/>
      <c r="D1" s="261"/>
      <c r="E1" s="261"/>
      <c r="F1" s="261"/>
      <c r="G1" s="261"/>
      <c r="H1" s="261"/>
      <c r="I1" s="261"/>
      <c r="J1" s="261"/>
      <c r="K1" s="259">
        <f ca="1">TODAY()</f>
        <v>41178</v>
      </c>
      <c r="L1" s="260"/>
      <c r="M1" s="260"/>
    </row>
    <row r="2" spans="1:10" ht="9" customHeight="1" thickBot="1">
      <c r="A2" s="88"/>
      <c r="B2" s="88"/>
      <c r="C2" s="88"/>
      <c r="D2" s="88"/>
      <c r="E2" s="89"/>
      <c r="F2" s="88"/>
      <c r="G2" s="88"/>
      <c r="H2" s="88"/>
      <c r="I2" s="88"/>
      <c r="J2" s="88"/>
    </row>
    <row r="3" spans="1:14" ht="15.75" customHeight="1">
      <c r="A3" s="262" t="s">
        <v>24</v>
      </c>
      <c r="B3" s="264" t="s">
        <v>60</v>
      </c>
      <c r="C3" s="265"/>
      <c r="D3" s="266"/>
      <c r="E3" s="267" t="s">
        <v>32</v>
      </c>
      <c r="F3" s="268"/>
      <c r="G3" s="269"/>
      <c r="H3" s="256" t="s">
        <v>36</v>
      </c>
      <c r="I3" s="257"/>
      <c r="J3" s="258"/>
      <c r="K3" s="256" t="s">
        <v>28</v>
      </c>
      <c r="L3" s="257"/>
      <c r="M3" s="258"/>
      <c r="N3" s="254" t="s">
        <v>66</v>
      </c>
    </row>
    <row r="4" spans="1:14" ht="79.5" customHeight="1" thickBot="1">
      <c r="A4" s="263"/>
      <c r="B4" s="90" t="s">
        <v>61</v>
      </c>
      <c r="C4" s="91" t="s">
        <v>62</v>
      </c>
      <c r="D4" s="92" t="s">
        <v>23</v>
      </c>
      <c r="E4" s="93" t="s">
        <v>61</v>
      </c>
      <c r="F4" s="94" t="s">
        <v>62</v>
      </c>
      <c r="G4" s="95" t="s">
        <v>23</v>
      </c>
      <c r="H4" s="96" t="s">
        <v>61</v>
      </c>
      <c r="I4" s="94" t="s">
        <v>62</v>
      </c>
      <c r="J4" s="97" t="s">
        <v>23</v>
      </c>
      <c r="K4" s="96" t="s">
        <v>61</v>
      </c>
      <c r="L4" s="94" t="s">
        <v>62</v>
      </c>
      <c r="M4" s="97" t="s">
        <v>23</v>
      </c>
      <c r="N4" s="255"/>
    </row>
    <row r="5" spans="1:14" ht="15" customHeight="1">
      <c r="A5" s="98" t="s">
        <v>0</v>
      </c>
      <c r="B5" s="39">
        <v>0</v>
      </c>
      <c r="C5" s="40">
        <v>0</v>
      </c>
      <c r="D5" s="41" t="e">
        <v>#DIV/0!</v>
      </c>
      <c r="E5" s="42"/>
      <c r="F5" s="99"/>
      <c r="G5" s="43" t="e">
        <v>#DIV/0!</v>
      </c>
      <c r="H5" s="44"/>
      <c r="I5" s="45"/>
      <c r="J5" s="46" t="e">
        <v>#DIV/0!</v>
      </c>
      <c r="K5" s="44"/>
      <c r="L5" s="45"/>
      <c r="M5" s="46"/>
      <c r="N5" s="198"/>
    </row>
    <row r="6" spans="1:14" ht="15" customHeight="1">
      <c r="A6" s="100" t="s">
        <v>15</v>
      </c>
      <c r="B6" s="47">
        <v>3620</v>
      </c>
      <c r="C6" s="48">
        <f>F6+I6</f>
        <v>3660</v>
      </c>
      <c r="D6" s="49">
        <f>C6/B6*100</f>
        <v>101.10497237569061</v>
      </c>
      <c r="E6" s="50">
        <v>3170</v>
      </c>
      <c r="F6" s="101">
        <v>2606</v>
      </c>
      <c r="G6" s="49">
        <f>F6/E6*100</f>
        <v>82.20820189274448</v>
      </c>
      <c r="H6" s="51">
        <v>450</v>
      </c>
      <c r="I6" s="52">
        <v>1054</v>
      </c>
      <c r="J6" s="53">
        <f>I6/H6*100</f>
        <v>234.22222222222223</v>
      </c>
      <c r="K6" s="51"/>
      <c r="L6" s="52"/>
      <c r="M6" s="53"/>
      <c r="N6" s="199">
        <v>4977</v>
      </c>
    </row>
    <row r="7" spans="1:14" ht="15" customHeight="1">
      <c r="A7" s="100" t="s">
        <v>14</v>
      </c>
      <c r="B7" s="47">
        <v>9685</v>
      </c>
      <c r="C7" s="48">
        <f aca="true" t="shared" si="0" ref="C7:C26">F7+I7</f>
        <v>6896</v>
      </c>
      <c r="D7" s="49">
        <f aca="true" t="shared" si="1" ref="D7:D26">C7/B7*100</f>
        <v>71.20289106866288</v>
      </c>
      <c r="E7" s="50">
        <v>8243</v>
      </c>
      <c r="F7" s="101">
        <v>5228</v>
      </c>
      <c r="G7" s="49">
        <f aca="true" t="shared" si="2" ref="G7:G26">F7/E7*100</f>
        <v>63.42351085769744</v>
      </c>
      <c r="H7" s="51">
        <v>1442</v>
      </c>
      <c r="I7" s="52">
        <v>1668</v>
      </c>
      <c r="J7" s="53">
        <f aca="true" t="shared" si="3" ref="J7:J26">I7/H7*100</f>
        <v>115.67267683772538</v>
      </c>
      <c r="K7" s="51"/>
      <c r="L7" s="52">
        <v>1350</v>
      </c>
      <c r="M7" s="53" t="e">
        <v>#DIV/0!</v>
      </c>
      <c r="N7" s="199">
        <v>3865</v>
      </c>
    </row>
    <row r="8" spans="1:14" ht="15" customHeight="1">
      <c r="A8" s="100" t="s">
        <v>1</v>
      </c>
      <c r="B8" s="47">
        <v>1850</v>
      </c>
      <c r="C8" s="48">
        <f t="shared" si="0"/>
        <v>1862</v>
      </c>
      <c r="D8" s="49">
        <f t="shared" si="1"/>
        <v>100.64864864864865</v>
      </c>
      <c r="E8" s="50">
        <v>1450</v>
      </c>
      <c r="F8" s="101">
        <v>1057</v>
      </c>
      <c r="G8" s="49">
        <f t="shared" si="2"/>
        <v>72.89655172413792</v>
      </c>
      <c r="H8" s="51">
        <v>400</v>
      </c>
      <c r="I8" s="52">
        <v>805</v>
      </c>
      <c r="J8" s="53">
        <f t="shared" si="3"/>
        <v>201.25000000000003</v>
      </c>
      <c r="K8" s="51"/>
      <c r="L8" s="52"/>
      <c r="M8" s="53"/>
      <c r="N8" s="199">
        <v>250</v>
      </c>
    </row>
    <row r="9" spans="1:14" ht="15" customHeight="1">
      <c r="A9" s="100" t="s">
        <v>2</v>
      </c>
      <c r="B9" s="47">
        <v>14398</v>
      </c>
      <c r="C9" s="48">
        <f t="shared" si="0"/>
        <v>7698</v>
      </c>
      <c r="D9" s="49">
        <f t="shared" si="1"/>
        <v>53.46575913321294</v>
      </c>
      <c r="E9" s="50">
        <v>13698</v>
      </c>
      <c r="F9" s="101">
        <v>5025</v>
      </c>
      <c r="G9" s="49">
        <f t="shared" si="2"/>
        <v>36.68418747262374</v>
      </c>
      <c r="H9" s="51">
        <v>700</v>
      </c>
      <c r="I9" s="52">
        <v>2673</v>
      </c>
      <c r="J9" s="53">
        <f t="shared" si="3"/>
        <v>381.85714285714283</v>
      </c>
      <c r="K9" s="51"/>
      <c r="L9" s="52">
        <v>2149</v>
      </c>
      <c r="M9" s="53"/>
      <c r="N9" s="199">
        <v>1060</v>
      </c>
    </row>
    <row r="10" spans="1:14" ht="15" customHeight="1">
      <c r="A10" s="100" t="s">
        <v>27</v>
      </c>
      <c r="B10" s="47">
        <v>10729</v>
      </c>
      <c r="C10" s="48">
        <f t="shared" si="0"/>
        <v>10839</v>
      </c>
      <c r="D10" s="49">
        <f t="shared" si="1"/>
        <v>101.02525864479448</v>
      </c>
      <c r="E10" s="50">
        <v>8948</v>
      </c>
      <c r="F10" s="101">
        <v>9453</v>
      </c>
      <c r="G10" s="49">
        <f t="shared" si="2"/>
        <v>105.64371926687528</v>
      </c>
      <c r="H10" s="51">
        <v>1781</v>
      </c>
      <c r="I10" s="52">
        <v>1386</v>
      </c>
      <c r="J10" s="53">
        <f t="shared" si="3"/>
        <v>77.82144862436833</v>
      </c>
      <c r="K10" s="51">
        <v>600</v>
      </c>
      <c r="L10" s="52">
        <v>500</v>
      </c>
      <c r="M10" s="53">
        <f>L10/K10*100</f>
        <v>83.33333333333334</v>
      </c>
      <c r="N10" s="199">
        <v>4529</v>
      </c>
    </row>
    <row r="11" spans="1:14" ht="15" customHeight="1">
      <c r="A11" s="100" t="s">
        <v>3</v>
      </c>
      <c r="B11" s="47">
        <v>21307</v>
      </c>
      <c r="C11" s="48">
        <f t="shared" si="0"/>
        <v>21311</v>
      </c>
      <c r="D11" s="49">
        <f t="shared" si="1"/>
        <v>100.01877317313559</v>
      </c>
      <c r="E11" s="50">
        <v>19160</v>
      </c>
      <c r="F11" s="101">
        <v>18629</v>
      </c>
      <c r="G11" s="49">
        <f t="shared" si="2"/>
        <v>97.22860125260961</v>
      </c>
      <c r="H11" s="51">
        <v>2147</v>
      </c>
      <c r="I11" s="52">
        <v>2682</v>
      </c>
      <c r="J11" s="53">
        <f t="shared" si="3"/>
        <v>124.91849091755938</v>
      </c>
      <c r="K11" s="51"/>
      <c r="L11" s="52">
        <v>500</v>
      </c>
      <c r="M11" s="53"/>
      <c r="N11" s="199">
        <v>11099</v>
      </c>
    </row>
    <row r="12" spans="1:14" ht="15" customHeight="1">
      <c r="A12" s="100" t="s">
        <v>4</v>
      </c>
      <c r="B12" s="47">
        <v>41975</v>
      </c>
      <c r="C12" s="48">
        <f t="shared" si="0"/>
        <v>44770</v>
      </c>
      <c r="D12" s="49">
        <f t="shared" si="1"/>
        <v>106.65872543180464</v>
      </c>
      <c r="E12" s="50">
        <v>29559</v>
      </c>
      <c r="F12" s="101">
        <v>27736</v>
      </c>
      <c r="G12" s="49">
        <f t="shared" si="2"/>
        <v>93.83267363577929</v>
      </c>
      <c r="H12" s="51">
        <v>12416</v>
      </c>
      <c r="I12" s="52">
        <v>17034</v>
      </c>
      <c r="J12" s="53">
        <f t="shared" si="3"/>
        <v>137.1939432989691</v>
      </c>
      <c r="K12" s="51"/>
      <c r="L12" s="52">
        <v>3067</v>
      </c>
      <c r="M12" s="53" t="e">
        <f aca="true" t="shared" si="4" ref="M12:M25">L12/K12*100</f>
        <v>#DIV/0!</v>
      </c>
      <c r="N12" s="199">
        <v>58068</v>
      </c>
    </row>
    <row r="13" spans="1:14" ht="15" customHeight="1">
      <c r="A13" s="100" t="s">
        <v>5</v>
      </c>
      <c r="B13" s="47">
        <v>12441</v>
      </c>
      <c r="C13" s="48">
        <f t="shared" si="0"/>
        <v>13045</v>
      </c>
      <c r="D13" s="49">
        <f t="shared" si="1"/>
        <v>104.85491519974279</v>
      </c>
      <c r="E13" s="50">
        <v>10300</v>
      </c>
      <c r="F13" s="101">
        <v>9625</v>
      </c>
      <c r="G13" s="49">
        <f t="shared" si="2"/>
        <v>93.44660194174757</v>
      </c>
      <c r="H13" s="51">
        <v>2141</v>
      </c>
      <c r="I13" s="52">
        <v>3420</v>
      </c>
      <c r="J13" s="53">
        <f t="shared" si="3"/>
        <v>159.73843998131713</v>
      </c>
      <c r="K13" s="51"/>
      <c r="L13" s="52">
        <v>511</v>
      </c>
      <c r="M13" s="53" t="e">
        <f t="shared" si="4"/>
        <v>#DIV/0!</v>
      </c>
      <c r="N13" s="199">
        <v>5120</v>
      </c>
    </row>
    <row r="14" spans="1:14" ht="15" customHeight="1">
      <c r="A14" s="100" t="s">
        <v>6</v>
      </c>
      <c r="B14" s="47">
        <v>13017</v>
      </c>
      <c r="C14" s="48">
        <f t="shared" si="0"/>
        <v>13480</v>
      </c>
      <c r="D14" s="49">
        <f t="shared" si="1"/>
        <v>103.55688714757625</v>
      </c>
      <c r="E14" s="50">
        <v>12417</v>
      </c>
      <c r="F14" s="101">
        <v>12767</v>
      </c>
      <c r="G14" s="49">
        <f t="shared" si="2"/>
        <v>102.81871627607313</v>
      </c>
      <c r="H14" s="51">
        <v>600</v>
      </c>
      <c r="I14" s="52">
        <v>713</v>
      </c>
      <c r="J14" s="53">
        <f t="shared" si="3"/>
        <v>118.83333333333333</v>
      </c>
      <c r="K14" s="51"/>
      <c r="L14" s="52"/>
      <c r="M14" s="53"/>
      <c r="N14" s="199">
        <v>11314</v>
      </c>
    </row>
    <row r="15" spans="1:14" ht="15" customHeight="1">
      <c r="A15" s="100" t="s">
        <v>7</v>
      </c>
      <c r="B15" s="47">
        <v>7502</v>
      </c>
      <c r="C15" s="48">
        <f t="shared" si="0"/>
        <v>8254</v>
      </c>
      <c r="D15" s="49">
        <f t="shared" si="1"/>
        <v>110.02399360170621</v>
      </c>
      <c r="E15" s="50">
        <v>6164</v>
      </c>
      <c r="F15" s="101">
        <v>6694</v>
      </c>
      <c r="G15" s="49">
        <f t="shared" si="2"/>
        <v>108.59831278390655</v>
      </c>
      <c r="H15" s="51">
        <v>1338</v>
      </c>
      <c r="I15" s="52">
        <v>1560</v>
      </c>
      <c r="J15" s="53">
        <f t="shared" si="3"/>
        <v>116.59192825112108</v>
      </c>
      <c r="K15" s="51">
        <v>1543</v>
      </c>
      <c r="L15" s="52">
        <v>1496</v>
      </c>
      <c r="M15" s="53">
        <f t="shared" si="4"/>
        <v>96.95398574206092</v>
      </c>
      <c r="N15" s="199">
        <v>9850</v>
      </c>
    </row>
    <row r="16" spans="1:14" ht="15" customHeight="1">
      <c r="A16" s="100" t="s">
        <v>8</v>
      </c>
      <c r="B16" s="47">
        <v>5150</v>
      </c>
      <c r="C16" s="48">
        <f t="shared" si="0"/>
        <v>5150</v>
      </c>
      <c r="D16" s="49">
        <f t="shared" si="1"/>
        <v>100</v>
      </c>
      <c r="E16" s="50">
        <v>4500</v>
      </c>
      <c r="F16" s="101">
        <v>4500</v>
      </c>
      <c r="G16" s="49">
        <f t="shared" si="2"/>
        <v>100</v>
      </c>
      <c r="H16" s="51">
        <v>650</v>
      </c>
      <c r="I16" s="52">
        <v>650</v>
      </c>
      <c r="J16" s="53">
        <f t="shared" si="3"/>
        <v>100</v>
      </c>
      <c r="K16" s="51"/>
      <c r="L16" s="52"/>
      <c r="M16" s="53"/>
      <c r="N16" s="199">
        <v>2578</v>
      </c>
    </row>
    <row r="17" spans="1:14" ht="15" customHeight="1">
      <c r="A17" s="100" t="s">
        <v>18</v>
      </c>
      <c r="B17" s="47">
        <v>11600</v>
      </c>
      <c r="C17" s="48">
        <f t="shared" si="0"/>
        <v>11953</v>
      </c>
      <c r="D17" s="49">
        <f t="shared" si="1"/>
        <v>103.04310344827586</v>
      </c>
      <c r="E17" s="50">
        <v>10100</v>
      </c>
      <c r="F17" s="101">
        <v>10100</v>
      </c>
      <c r="G17" s="49">
        <f t="shared" si="2"/>
        <v>100</v>
      </c>
      <c r="H17" s="51">
        <v>1500</v>
      </c>
      <c r="I17" s="52">
        <v>1853</v>
      </c>
      <c r="J17" s="53">
        <f t="shared" si="3"/>
        <v>123.53333333333335</v>
      </c>
      <c r="K17" s="51">
        <v>1000</v>
      </c>
      <c r="L17" s="52">
        <v>814</v>
      </c>
      <c r="M17" s="53">
        <f t="shared" si="4"/>
        <v>81.39999999999999</v>
      </c>
      <c r="N17" s="199">
        <v>14751</v>
      </c>
    </row>
    <row r="18" spans="1:14" ht="15" customHeight="1">
      <c r="A18" s="100" t="s">
        <v>9</v>
      </c>
      <c r="B18" s="47">
        <v>6068</v>
      </c>
      <c r="C18" s="48">
        <f t="shared" si="0"/>
        <v>6068</v>
      </c>
      <c r="D18" s="49">
        <f t="shared" si="1"/>
        <v>100</v>
      </c>
      <c r="E18" s="50">
        <v>5918</v>
      </c>
      <c r="F18" s="101">
        <v>5727</v>
      </c>
      <c r="G18" s="49">
        <f t="shared" si="2"/>
        <v>96.77255829672187</v>
      </c>
      <c r="H18" s="51">
        <v>150</v>
      </c>
      <c r="I18" s="52">
        <v>341</v>
      </c>
      <c r="J18" s="53">
        <f t="shared" si="3"/>
        <v>227.33333333333334</v>
      </c>
      <c r="K18" s="51"/>
      <c r="L18" s="52"/>
      <c r="M18" s="53"/>
      <c r="N18" s="199">
        <v>7107</v>
      </c>
    </row>
    <row r="19" spans="1:14" ht="15" customHeight="1">
      <c r="A19" s="100" t="s">
        <v>10</v>
      </c>
      <c r="B19" s="47">
        <v>5430</v>
      </c>
      <c r="C19" s="48">
        <f t="shared" si="0"/>
        <v>5430</v>
      </c>
      <c r="D19" s="49">
        <f t="shared" si="1"/>
        <v>100</v>
      </c>
      <c r="E19" s="50">
        <v>3930</v>
      </c>
      <c r="F19" s="101">
        <v>3205</v>
      </c>
      <c r="G19" s="49">
        <f t="shared" si="2"/>
        <v>81.55216284987277</v>
      </c>
      <c r="H19" s="51">
        <v>1500</v>
      </c>
      <c r="I19" s="52">
        <v>2225</v>
      </c>
      <c r="J19" s="53">
        <f t="shared" si="3"/>
        <v>148.33333333333334</v>
      </c>
      <c r="K19" s="51">
        <v>200</v>
      </c>
      <c r="L19" s="52">
        <v>327</v>
      </c>
      <c r="M19" s="53">
        <f t="shared" si="4"/>
        <v>163.5</v>
      </c>
      <c r="N19" s="199">
        <v>8812</v>
      </c>
    </row>
    <row r="20" spans="1:14" ht="15" customHeight="1">
      <c r="A20" s="100" t="s">
        <v>19</v>
      </c>
      <c r="B20" s="47">
        <v>13000</v>
      </c>
      <c r="C20" s="48">
        <f t="shared" si="0"/>
        <v>13446</v>
      </c>
      <c r="D20" s="49">
        <f t="shared" si="1"/>
        <v>103.43076923076924</v>
      </c>
      <c r="E20" s="50">
        <v>12600</v>
      </c>
      <c r="F20" s="101">
        <v>11390</v>
      </c>
      <c r="G20" s="49">
        <f t="shared" si="2"/>
        <v>90.39682539682539</v>
      </c>
      <c r="H20" s="51">
        <v>400</v>
      </c>
      <c r="I20" s="52">
        <v>2056</v>
      </c>
      <c r="J20" s="53">
        <f t="shared" si="3"/>
        <v>514</v>
      </c>
      <c r="K20" s="51"/>
      <c r="L20" s="52"/>
      <c r="M20" s="53"/>
      <c r="N20" s="199">
        <v>4223</v>
      </c>
    </row>
    <row r="21" spans="1:14" ht="15" customHeight="1">
      <c r="A21" s="100" t="s">
        <v>17</v>
      </c>
      <c r="B21" s="47">
        <v>14000</v>
      </c>
      <c r="C21" s="48">
        <f t="shared" si="0"/>
        <v>14028</v>
      </c>
      <c r="D21" s="49">
        <f t="shared" si="1"/>
        <v>100.2</v>
      </c>
      <c r="E21" s="50">
        <v>18826</v>
      </c>
      <c r="F21" s="101">
        <v>13212</v>
      </c>
      <c r="G21" s="49">
        <f t="shared" si="2"/>
        <v>70.17953893551471</v>
      </c>
      <c r="H21" s="51"/>
      <c r="I21" s="52">
        <v>816</v>
      </c>
      <c r="J21" s="53" t="e">
        <f t="shared" si="3"/>
        <v>#DIV/0!</v>
      </c>
      <c r="K21" s="51"/>
      <c r="L21" s="52"/>
      <c r="M21" s="53"/>
      <c r="N21" s="199">
        <v>4379</v>
      </c>
    </row>
    <row r="22" spans="1:14" ht="15" customHeight="1">
      <c r="A22" s="100" t="s">
        <v>65</v>
      </c>
      <c r="B22" s="47">
        <v>9872</v>
      </c>
      <c r="C22" s="48">
        <f t="shared" si="0"/>
        <v>11101</v>
      </c>
      <c r="D22" s="49">
        <f t="shared" si="1"/>
        <v>112.44935170178283</v>
      </c>
      <c r="E22" s="50">
        <v>9322</v>
      </c>
      <c r="F22" s="101">
        <v>10494</v>
      </c>
      <c r="G22" s="49">
        <f t="shared" si="2"/>
        <v>112.57240935421584</v>
      </c>
      <c r="H22" s="51">
        <v>550</v>
      </c>
      <c r="I22" s="52">
        <v>607</v>
      </c>
      <c r="J22" s="53">
        <f t="shared" si="3"/>
        <v>110.36363636363635</v>
      </c>
      <c r="K22" s="51"/>
      <c r="L22" s="52"/>
      <c r="M22" s="53"/>
      <c r="N22" s="199">
        <v>3100</v>
      </c>
    </row>
    <row r="23" spans="1:14" ht="15" customHeight="1">
      <c r="A23" s="100" t="s">
        <v>12</v>
      </c>
      <c r="B23" s="47">
        <v>15000</v>
      </c>
      <c r="C23" s="48">
        <f t="shared" si="0"/>
        <v>15025</v>
      </c>
      <c r="D23" s="49">
        <f t="shared" si="1"/>
        <v>100.16666666666667</v>
      </c>
      <c r="E23" s="50">
        <v>14135</v>
      </c>
      <c r="F23" s="101">
        <v>13443</v>
      </c>
      <c r="G23" s="49">
        <f t="shared" si="2"/>
        <v>95.10435090201628</v>
      </c>
      <c r="H23" s="51">
        <v>865</v>
      </c>
      <c r="I23" s="52">
        <v>1582</v>
      </c>
      <c r="J23" s="53">
        <f t="shared" si="3"/>
        <v>182.89017341040463</v>
      </c>
      <c r="K23" s="51"/>
      <c r="L23" s="52"/>
      <c r="M23" s="53"/>
      <c r="N23" s="199">
        <v>18307</v>
      </c>
    </row>
    <row r="24" spans="1:14" ht="15" customHeight="1">
      <c r="A24" s="100" t="s">
        <v>16</v>
      </c>
      <c r="B24" s="47">
        <v>15668</v>
      </c>
      <c r="C24" s="48">
        <f t="shared" si="0"/>
        <v>9419</v>
      </c>
      <c r="D24" s="49">
        <f t="shared" si="1"/>
        <v>60.1161603267807</v>
      </c>
      <c r="E24" s="50">
        <v>13237</v>
      </c>
      <c r="F24" s="101">
        <v>8107</v>
      </c>
      <c r="G24" s="49">
        <f t="shared" si="2"/>
        <v>61.244995089521794</v>
      </c>
      <c r="H24" s="51">
        <v>2431</v>
      </c>
      <c r="I24" s="52">
        <v>1312</v>
      </c>
      <c r="J24" s="53">
        <f t="shared" si="3"/>
        <v>53.9695598519128</v>
      </c>
      <c r="K24" s="51"/>
      <c r="L24" s="52">
        <v>351</v>
      </c>
      <c r="M24" s="53" t="e">
        <f t="shared" si="4"/>
        <v>#DIV/0!</v>
      </c>
      <c r="N24" s="199">
        <v>10353</v>
      </c>
    </row>
    <row r="25" spans="1:14" ht="15" customHeight="1">
      <c r="A25" s="100" t="s">
        <v>13</v>
      </c>
      <c r="B25" s="47">
        <v>23909</v>
      </c>
      <c r="C25" s="48">
        <f t="shared" si="0"/>
        <v>24887</v>
      </c>
      <c r="D25" s="49">
        <f t="shared" si="1"/>
        <v>104.09050984984734</v>
      </c>
      <c r="E25" s="50">
        <v>20940</v>
      </c>
      <c r="F25" s="101">
        <v>20246</v>
      </c>
      <c r="G25" s="49">
        <f t="shared" si="2"/>
        <v>96.6857688634193</v>
      </c>
      <c r="H25" s="51">
        <v>2969</v>
      </c>
      <c r="I25" s="52">
        <v>4641</v>
      </c>
      <c r="J25" s="53">
        <f t="shared" si="3"/>
        <v>156.31525766251264</v>
      </c>
      <c r="K25" s="51">
        <v>2000</v>
      </c>
      <c r="L25" s="52">
        <v>4107</v>
      </c>
      <c r="M25" s="53">
        <f t="shared" si="4"/>
        <v>205.35000000000002</v>
      </c>
      <c r="N25" s="199">
        <v>31606</v>
      </c>
    </row>
    <row r="26" spans="1:14" ht="14.25" thickBot="1">
      <c r="A26" s="102" t="s">
        <v>20</v>
      </c>
      <c r="B26" s="47">
        <v>1500</v>
      </c>
      <c r="C26" s="48">
        <f t="shared" si="0"/>
        <v>1518</v>
      </c>
      <c r="D26" s="49">
        <f t="shared" si="1"/>
        <v>101.2</v>
      </c>
      <c r="E26" s="54">
        <v>1100</v>
      </c>
      <c r="F26" s="103">
        <v>1100</v>
      </c>
      <c r="G26" s="49">
        <f t="shared" si="2"/>
        <v>100</v>
      </c>
      <c r="H26" s="55">
        <v>400</v>
      </c>
      <c r="I26" s="104">
        <v>418</v>
      </c>
      <c r="J26" s="53">
        <f t="shared" si="3"/>
        <v>104.5</v>
      </c>
      <c r="K26" s="55"/>
      <c r="L26" s="104"/>
      <c r="M26" s="56"/>
      <c r="N26" s="200"/>
    </row>
    <row r="27" spans="1:14" s="106" customFormat="1" ht="15.75" thickBot="1">
      <c r="A27" s="105" t="s">
        <v>26</v>
      </c>
      <c r="B27" s="107">
        <f>SUM(B5:B26)</f>
        <v>257721</v>
      </c>
      <c r="C27" s="108">
        <f>SUM(C5:C26)</f>
        <v>249840</v>
      </c>
      <c r="D27" s="109">
        <f>C27/B27*100</f>
        <v>96.9420419756248</v>
      </c>
      <c r="E27" s="107">
        <f>SUM(E5:E26)</f>
        <v>227717</v>
      </c>
      <c r="F27" s="108">
        <f>SUM(F5:F26)</f>
        <v>200344</v>
      </c>
      <c r="G27" s="109">
        <f>F27/E27*100</f>
        <v>87.97937791205752</v>
      </c>
      <c r="H27" s="107">
        <f>SUM(H5:H26)</f>
        <v>34830</v>
      </c>
      <c r="I27" s="108">
        <f>SUM(I5:I26)</f>
        <v>49496</v>
      </c>
      <c r="J27" s="109">
        <f>I27/H27*100</f>
        <v>142.10737869652598</v>
      </c>
      <c r="K27" s="107">
        <f>SUM(K5:K26)</f>
        <v>5343</v>
      </c>
      <c r="L27" s="108">
        <f>SUM(L5:L26)</f>
        <v>15172</v>
      </c>
      <c r="M27" s="109">
        <f>L27/K27*100</f>
        <v>283.9603219165263</v>
      </c>
      <c r="N27" s="201">
        <f>SUM(N5:N26)</f>
        <v>215348</v>
      </c>
    </row>
    <row r="28" spans="1:14" ht="14.25" thickBot="1">
      <c r="A28" s="57" t="s">
        <v>25</v>
      </c>
      <c r="B28" s="11">
        <v>248040</v>
      </c>
      <c r="C28" s="12">
        <f>F28+I28</f>
        <v>219349</v>
      </c>
      <c r="D28" s="58">
        <f>C28/B28*100</f>
        <v>88.4329140461216</v>
      </c>
      <c r="E28" s="59">
        <v>281407</v>
      </c>
      <c r="F28" s="60">
        <v>182312</v>
      </c>
      <c r="G28" s="58">
        <f>F28/E28*100</f>
        <v>64.78587952680637</v>
      </c>
      <c r="H28" s="59">
        <v>46597</v>
      </c>
      <c r="I28" s="60">
        <v>37037</v>
      </c>
      <c r="J28" s="58">
        <f>I28/H28*100</f>
        <v>79.48365774620683</v>
      </c>
      <c r="K28" s="59">
        <v>8177</v>
      </c>
      <c r="L28" s="60"/>
      <c r="M28" s="110"/>
      <c r="N28" s="202">
        <v>144569</v>
      </c>
    </row>
  </sheetData>
  <sheetProtection/>
  <mergeCells count="8">
    <mergeCell ref="N3:N4"/>
    <mergeCell ref="K3:M3"/>
    <mergeCell ref="K1:M1"/>
    <mergeCell ref="A1:J1"/>
    <mergeCell ref="A3:A4"/>
    <mergeCell ref="B3:D3"/>
    <mergeCell ref="E3:G3"/>
    <mergeCell ref="H3:J3"/>
  </mergeCells>
  <printOptions/>
  <pageMargins left="0.43" right="0.49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2012-09-26T04:34:37Z</cp:lastPrinted>
  <dcterms:created xsi:type="dcterms:W3CDTF">2010-05-11T04:54:26Z</dcterms:created>
  <dcterms:modified xsi:type="dcterms:W3CDTF">2012-09-26T07:27:03Z</dcterms:modified>
  <cp:category/>
  <cp:version/>
  <cp:contentType/>
  <cp:contentStatus/>
</cp:coreProperties>
</file>