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<sst xmlns="http://schemas.openxmlformats.org/spreadsheetml/2006/main" count="236" uniqueCount="68">
  <si>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</si>
  <si>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</si>
  <si>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</si>
  <si>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</si>
  <si>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</si>
  <si>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</si>
  <si>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</si>
  <si>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</si>
  <si>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</si>
  <si>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</si>
  <si>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</si>
  <si>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</si>
  <si>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</si>
  <si>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</si>
  <si>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</si>
  <si>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</si>
  <si>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</si>
  <si>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</si>
  <si>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</si>
  <si>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</si>
  <si>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</si>
  <si>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</si>
  <si>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</si>
  <si>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</si>
  <si>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</si>
  <si>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</si>
  <si>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</si>
  <si>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</si>
  <si>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</si>
  <si>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</si>
  <si>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</si>
  <si>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</si>
  <si>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</si>
  <si>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</si>
  <si>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</si>
  <si>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</si>
  <si>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</si>
  <si>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</si>
  <si>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</si>
  <si>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</si>
  <si>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</si>
  <si>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</si>
  <si>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</si>
  <si>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</si>
  <si>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</si>
  <si>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</si>
  <si>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</si>
  <si>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</si>
  <si>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</si>
  <si>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</si>
  <si>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</si>
  <si>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</si>
  <si>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</si>
  <si>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</si>
  <si>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</si>
  <si>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</si>
  <si>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</si>
  <si>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</si>
  <si>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(стр.3)                             Оперативная отчетность по уборке урожая на</t>
  </si>
  <si>
    <t>(стр.2)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</si>
  <si>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</si>
  <si>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</si>
  <si>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</si>
  <si>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</si>
  <si>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</si>
  <si>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</si>
  <si>
    <t>Вешкаймский</t>
  </si>
  <si>
    <t>Теренгульский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</si>
</sst>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5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0">
    <xf numFmtId="0" fontId="0" fillId="0" borderId="0" xfId="0" applyAlignment="1">
      <alignment/>
    </xf>
    <xf numFmtId="164" fontId="22" fillId="0" borderId="10" xfId="53" applyNumberFormat="1" applyFont="1" applyBorder="1" applyProtection="1">
      <alignment/>
      <protection/>
    </xf>
    <xf numFmtId="3" fontId="22" fillId="0" borderId="11" xfId="53" applyNumberFormat="1" applyFont="1" applyBorder="1" applyAlignment="1" applyProtection="1">
      <alignment horizontal="right" vertical="center" wrapText="1"/>
      <protection/>
    </xf>
    <xf numFmtId="3" fontId="22" fillId="0" borderId="12" xfId="53" applyNumberFormat="1" applyFont="1" applyBorder="1" applyAlignment="1" applyProtection="1">
      <alignment/>
      <protection locked="0"/>
    </xf>
    <xf numFmtId="3" fontId="22" fillId="0" borderId="13" xfId="53" applyNumberFormat="1" applyFont="1" applyBorder="1" applyAlignment="1" applyProtection="1">
      <alignment horizontal="right" vertical="center" wrapText="1"/>
      <protection/>
    </xf>
    <xf numFmtId="164" fontId="22" fillId="0" borderId="14" xfId="53" applyNumberFormat="1" applyFont="1" applyBorder="1" applyProtection="1">
      <alignment/>
      <protection/>
    </xf>
    <xf numFmtId="3" fontId="22" fillId="0" borderId="13" xfId="53" applyNumberFormat="1" applyFont="1" applyBorder="1" applyAlignment="1" applyProtection="1">
      <alignment vertical="center" wrapText="1"/>
      <protection/>
    </xf>
    <xf numFmtId="3" fontId="22" fillId="0" borderId="15" xfId="53" applyNumberFormat="1" applyFont="1" applyBorder="1" applyAlignment="1" applyProtection="1">
      <alignment horizontal="right" vertical="center" wrapText="1"/>
      <protection/>
    </xf>
    <xf numFmtId="3" fontId="22" fillId="24" borderId="12" xfId="56" applyNumberFormat="1" applyFont="1" applyFill="1" applyBorder="1" applyAlignment="1" applyProtection="1">
      <alignment/>
      <protection/>
    </xf>
    <xf numFmtId="3" fontId="22" fillId="24" borderId="12" xfId="56" applyNumberFormat="1" applyFont="1" applyFill="1" applyBorder="1" applyAlignment="1" applyProtection="1">
      <alignment/>
      <protection locked="0"/>
    </xf>
    <xf numFmtId="177" fontId="22" fillId="24" borderId="16" xfId="56" applyNumberFormat="1" applyFont="1" applyFill="1" applyBorder="1" applyAlignment="1" applyProtection="1">
      <alignment/>
      <protection/>
    </xf>
    <xf numFmtId="177" fontId="22" fillId="24" borderId="14" xfId="56" applyNumberFormat="1" applyFont="1" applyFill="1" applyBorder="1" applyAlignment="1" applyProtection="1">
      <alignment/>
      <protection/>
    </xf>
    <xf numFmtId="3" fontId="24" fillId="0" borderId="17" xfId="53" applyNumberFormat="1" applyFont="1" applyBorder="1" applyAlignment="1" applyProtection="1">
      <alignment/>
      <protection/>
    </xf>
    <xf numFmtId="3" fontId="24" fillId="0" borderId="18" xfId="53" applyNumberFormat="1" applyFont="1" applyBorder="1" applyAlignment="1" applyProtection="1">
      <alignment/>
      <protection/>
    </xf>
    <xf numFmtId="177" fontId="24" fillId="24" borderId="18" xfId="56" applyNumberFormat="1" applyFont="1" applyFill="1" applyBorder="1" applyAlignment="1" applyProtection="1">
      <alignment/>
      <protection/>
    </xf>
    <xf numFmtId="177" fontId="24" fillId="24" borderId="19" xfId="56" applyNumberFormat="1" applyFont="1" applyFill="1" applyBorder="1" applyAlignment="1" applyProtection="1">
      <alignment/>
      <protection/>
    </xf>
    <xf numFmtId="3" fontId="24" fillId="0" borderId="20" xfId="53" applyNumberFormat="1" applyFont="1" applyBorder="1" applyAlignment="1" applyProtection="1">
      <alignment/>
      <protection/>
    </xf>
    <xf numFmtId="164" fontId="24" fillId="0" borderId="19" xfId="53" applyNumberFormat="1" applyFont="1" applyBorder="1" applyProtection="1">
      <alignment/>
      <protection/>
    </xf>
    <xf numFmtId="3" fontId="22" fillId="0" borderId="17" xfId="53" applyNumberFormat="1" applyFont="1" applyBorder="1" applyAlignment="1" applyProtection="1">
      <alignment/>
      <protection/>
    </xf>
    <xf numFmtId="3" fontId="22" fillId="0" borderId="18" xfId="53" applyNumberFormat="1" applyFont="1" applyBorder="1" applyAlignment="1" applyProtection="1">
      <alignment/>
      <protection/>
    </xf>
    <xf numFmtId="177" fontId="22" fillId="24" borderId="18" xfId="56" applyNumberFormat="1" applyFont="1" applyFill="1" applyBorder="1" applyAlignment="1" applyProtection="1">
      <alignment/>
      <protection/>
    </xf>
    <xf numFmtId="3" fontId="22" fillId="0" borderId="20" xfId="53" applyNumberFormat="1" applyFont="1" applyBorder="1" applyAlignment="1" applyProtection="1">
      <alignment/>
      <protection/>
    </xf>
    <xf numFmtId="177" fontId="22" fillId="24" borderId="19" xfId="56" applyNumberFormat="1" applyFont="1" applyFill="1" applyBorder="1" applyAlignment="1" applyProtection="1">
      <alignment/>
      <protection/>
    </xf>
    <xf numFmtId="164" fontId="22" fillId="0" borderId="19" xfId="53" applyNumberFormat="1" applyFont="1" applyBorder="1" applyProtection="1">
      <alignment/>
      <protection/>
    </xf>
    <xf numFmtId="0" fontId="26" fillId="0" borderId="21" xfId="53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8" fillId="0" borderId="0" xfId="53" applyFont="1" applyProtection="1">
      <alignment/>
      <protection locked="0"/>
    </xf>
    <xf numFmtId="0" fontId="28" fillId="0" borderId="22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23" xfId="53" applyFont="1" applyBorder="1" applyAlignment="1" applyProtection="1">
      <alignment horizontal="center" vertical="center" textRotation="90" wrapText="1"/>
      <protection locked="0"/>
    </xf>
    <xf numFmtId="0" fontId="22" fillId="0" borderId="24" xfId="53" applyFont="1" applyBorder="1" applyAlignment="1" applyProtection="1">
      <alignment horizontal="center" vertical="center" textRotation="90" wrapText="1"/>
      <protection locked="0"/>
    </xf>
    <xf numFmtId="0" fontId="22" fillId="0" borderId="25" xfId="53" applyFont="1" applyBorder="1" applyAlignment="1" applyProtection="1">
      <alignment horizontal="center" vertical="center" textRotation="90" wrapText="1"/>
      <protection locked="0"/>
    </xf>
    <xf numFmtId="0" fontId="22" fillId="0" borderId="26" xfId="53" applyFont="1" applyBorder="1" applyAlignment="1" applyProtection="1">
      <alignment horizontal="center" vertical="center" textRotation="90" wrapText="1"/>
      <protection locked="0"/>
    </xf>
    <xf numFmtId="0" fontId="23" fillId="0" borderId="27" xfId="56" applyFont="1" applyFill="1" applyBorder="1" applyAlignment="1" applyProtection="1">
      <alignment vertical="top" wrapText="1"/>
      <protection locked="0"/>
    </xf>
    <xf numFmtId="0" fontId="23" fillId="0" borderId="28" xfId="56" applyFont="1" applyFill="1" applyBorder="1" applyAlignment="1" applyProtection="1">
      <alignment vertical="top" wrapText="1"/>
      <protection locked="0"/>
    </xf>
    <xf numFmtId="0" fontId="22" fillId="0" borderId="29" xfId="53" applyFont="1" applyBorder="1" applyProtection="1">
      <alignment/>
      <protection locked="0"/>
    </xf>
    <xf numFmtId="0" fontId="22" fillId="0" borderId="12" xfId="53" applyFont="1" applyBorder="1" applyProtection="1">
      <alignment/>
      <protection locked="0"/>
    </xf>
    <xf numFmtId="0" fontId="24" fillId="0" borderId="30" xfId="53" applyFont="1" applyBorder="1" applyProtection="1">
      <alignment/>
      <protection locked="0"/>
    </xf>
    <xf numFmtId="0" fontId="22" fillId="0" borderId="31" xfId="53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12" xfId="53" applyFont="1" applyBorder="1" applyProtection="1">
      <alignment/>
      <protection/>
    </xf>
    <xf numFmtId="0" fontId="22" fillId="0" borderId="32" xfId="53" applyFont="1" applyBorder="1" applyAlignment="1" applyProtection="1">
      <alignment vertical="center" wrapText="1"/>
      <protection/>
    </xf>
    <xf numFmtId="0" fontId="22" fillId="0" borderId="17" xfId="53" applyFont="1" applyBorder="1" applyProtection="1">
      <alignment/>
      <protection/>
    </xf>
    <xf numFmtId="0" fontId="22" fillId="0" borderId="18" xfId="53" applyFont="1" applyBorder="1" applyProtection="1">
      <alignment/>
      <protection/>
    </xf>
    <xf numFmtId="3" fontId="23" fillId="0" borderId="33" xfId="56" applyNumberFormat="1" applyFont="1" applyFill="1" applyBorder="1" applyAlignment="1" applyProtection="1">
      <alignment vertical="top" wrapText="1"/>
      <protection hidden="1"/>
    </xf>
    <xf numFmtId="3" fontId="23" fillId="0" borderId="34" xfId="56" applyNumberFormat="1" applyFont="1" applyFill="1" applyBorder="1" applyAlignment="1" applyProtection="1">
      <alignment vertical="top" wrapText="1"/>
      <protection hidden="1"/>
    </xf>
    <xf numFmtId="164" fontId="23" fillId="0" borderId="35" xfId="56" applyNumberFormat="1" applyFont="1" applyFill="1" applyBorder="1" applyAlignment="1" applyProtection="1">
      <alignment vertical="top" wrapText="1"/>
      <protection hidden="1"/>
    </xf>
    <xf numFmtId="3" fontId="22" fillId="0" borderId="36" xfId="0" applyNumberFormat="1" applyFont="1" applyBorder="1" applyAlignment="1" applyProtection="1">
      <alignment horizontal="right" vertical="center" wrapText="1"/>
      <protection hidden="1"/>
    </xf>
    <xf numFmtId="177" fontId="22" fillId="24" borderId="37" xfId="56" applyNumberFormat="1" applyFont="1" applyFill="1" applyBorder="1" applyAlignment="1" applyProtection="1">
      <alignment/>
      <protection hidden="1"/>
    </xf>
    <xf numFmtId="3" fontId="22" fillId="0" borderId="38" xfId="0" applyNumberFormat="1" applyFont="1" applyBorder="1" applyAlignment="1" applyProtection="1">
      <alignment horizontal="right" vertical="center" wrapText="1"/>
      <protection hidden="1"/>
    </xf>
    <xf numFmtId="1" fontId="22" fillId="24" borderId="39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40" xfId="0" applyNumberFormat="1" applyFont="1" applyBorder="1" applyAlignment="1" applyProtection="1">
      <alignment/>
      <protection hidden="1"/>
    </xf>
    <xf numFmtId="3" fontId="23" fillId="0" borderId="41" xfId="56" applyNumberFormat="1" applyFont="1" applyFill="1" applyBorder="1" applyAlignment="1" applyProtection="1">
      <alignment vertical="top" wrapText="1"/>
      <protection hidden="1"/>
    </xf>
    <xf numFmtId="3" fontId="23" fillId="0" borderId="32" xfId="56" applyNumberFormat="1" applyFont="1" applyFill="1" applyBorder="1" applyAlignment="1" applyProtection="1">
      <alignment vertical="top" wrapText="1"/>
      <protection hidden="1"/>
    </xf>
    <xf numFmtId="164" fontId="23" fillId="0" borderId="10" xfId="56" applyNumberFormat="1" applyFont="1" applyFill="1" applyBorder="1" applyAlignment="1" applyProtection="1">
      <alignment vertical="top" wrapText="1"/>
      <protection hidden="1"/>
    </xf>
    <xf numFmtId="3" fontId="22" fillId="0" borderId="42" xfId="0" applyNumberFormat="1" applyFont="1" applyBorder="1" applyAlignment="1" applyProtection="1">
      <alignment horizontal="right" vertical="center" wrapText="1"/>
      <protection hidden="1"/>
    </xf>
    <xf numFmtId="3" fontId="22" fillId="0" borderId="41" xfId="0" applyNumberFormat="1" applyFont="1" applyBorder="1" applyAlignment="1" applyProtection="1">
      <alignment horizontal="right" vertical="center" wrapText="1"/>
      <protection hidden="1"/>
    </xf>
    <xf numFmtId="1" fontId="22" fillId="24" borderId="32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10" xfId="0" applyNumberFormat="1" applyFont="1" applyBorder="1" applyAlignment="1" applyProtection="1">
      <alignment/>
      <protection hidden="1"/>
    </xf>
    <xf numFmtId="3" fontId="22" fillId="0" borderId="11" xfId="0" applyNumberFormat="1" applyFont="1" applyBorder="1" applyAlignment="1" applyProtection="1">
      <alignment horizontal="right" vertical="center" wrapText="1"/>
      <protection hidden="1"/>
    </xf>
    <xf numFmtId="3" fontId="22" fillId="0" borderId="13" xfId="0" applyNumberFormat="1" applyFont="1" applyBorder="1" applyAlignment="1" applyProtection="1">
      <alignment horizontal="right" vertical="center" wrapText="1"/>
      <protection hidden="1"/>
    </xf>
    <xf numFmtId="164" fontId="22" fillId="0" borderId="14" xfId="0" applyNumberFormat="1" applyFont="1" applyBorder="1" applyAlignment="1" applyProtection="1">
      <alignment/>
      <protection hidden="1"/>
    </xf>
    <xf numFmtId="0" fontId="22" fillId="0" borderId="43" xfId="53" applyFont="1" applyBorder="1" applyProtection="1">
      <alignment/>
      <protection locked="0"/>
    </xf>
    <xf numFmtId="164" fontId="23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17" xfId="0" applyFont="1" applyBorder="1" applyAlignment="1" applyProtection="1">
      <alignment/>
      <protection hidden="1"/>
    </xf>
    <xf numFmtId="0" fontId="22" fillId="0" borderId="18" xfId="0" applyFont="1" applyBorder="1" applyAlignment="1" applyProtection="1">
      <alignment/>
      <protection hidden="1"/>
    </xf>
    <xf numFmtId="3" fontId="34" fillId="0" borderId="0" xfId="0" applyNumberFormat="1" applyFont="1" applyAlignment="1" applyProtection="1">
      <alignment vertical="top"/>
      <protection locked="0"/>
    </xf>
    <xf numFmtId="3" fontId="22" fillId="0" borderId="38" xfId="53" applyNumberFormat="1" applyFont="1" applyFill="1" applyBorder="1" applyAlignment="1" applyProtection="1">
      <alignment horizontal="right" vertical="center" wrapText="1"/>
      <protection/>
    </xf>
    <xf numFmtId="3" fontId="22" fillId="0" borderId="32" xfId="56" applyNumberFormat="1" applyFont="1" applyFill="1" applyBorder="1" applyAlignment="1" applyProtection="1">
      <alignment/>
      <protection/>
    </xf>
    <xf numFmtId="3" fontId="22" fillId="0" borderId="39" xfId="56" applyNumberFormat="1" applyFont="1" applyFill="1" applyBorder="1" applyAlignment="1" applyProtection="1">
      <alignment/>
      <protection locked="0"/>
    </xf>
    <xf numFmtId="177" fontId="22" fillId="0" borderId="39" xfId="56" applyNumberFormat="1" applyFont="1" applyFill="1" applyBorder="1" applyAlignment="1" applyProtection="1">
      <alignment/>
      <protection/>
    </xf>
    <xf numFmtId="177" fontId="22" fillId="0" borderId="10" xfId="56" applyNumberFormat="1" applyFont="1" applyFill="1" applyBorder="1" applyAlignment="1" applyProtection="1">
      <alignment/>
      <protection/>
    </xf>
    <xf numFmtId="3" fontId="22" fillId="0" borderId="36" xfId="53" applyNumberFormat="1" applyFont="1" applyFill="1" applyBorder="1" applyAlignment="1" applyProtection="1">
      <alignment horizontal="right" vertical="center" wrapText="1"/>
      <protection/>
    </xf>
    <xf numFmtId="1" fontId="22" fillId="0" borderId="39" xfId="53" applyNumberFormat="1" applyFont="1" applyFill="1" applyBorder="1" applyProtection="1">
      <alignment/>
      <protection/>
    </xf>
    <xf numFmtId="164" fontId="22" fillId="0" borderId="10" xfId="53" applyNumberFormat="1" applyFont="1" applyFill="1" applyBorder="1" applyProtection="1">
      <alignment/>
      <protection/>
    </xf>
    <xf numFmtId="1" fontId="22" fillId="0" borderId="39" xfId="57" applyNumberFormat="1" applyFont="1" applyFill="1" applyBorder="1" applyAlignment="1" applyProtection="1">
      <alignment horizontal="right" vertical="center"/>
      <protection/>
    </xf>
    <xf numFmtId="3" fontId="22" fillId="0" borderId="38" xfId="53" applyNumberFormat="1" applyFont="1" applyFill="1" applyBorder="1" applyAlignment="1" applyProtection="1">
      <alignment vertical="center" wrapText="1"/>
      <protection/>
    </xf>
    <xf numFmtId="1" fontId="22" fillId="0" borderId="39" xfId="53" applyNumberFormat="1" applyFont="1" applyFill="1" applyBorder="1" applyProtection="1">
      <alignment/>
      <protection locked="0"/>
    </xf>
    <xf numFmtId="3" fontId="22" fillId="0" borderId="33" xfId="53" applyNumberFormat="1" applyFont="1" applyFill="1" applyBorder="1" applyAlignment="1" applyProtection="1">
      <alignment vertical="center" wrapText="1"/>
      <protection/>
    </xf>
    <xf numFmtId="0" fontId="22" fillId="0" borderId="34" xfId="53" applyFont="1" applyFill="1" applyBorder="1" applyProtection="1">
      <alignment/>
      <protection locked="0"/>
    </xf>
    <xf numFmtId="3" fontId="22" fillId="0" borderId="39" xfId="53" applyNumberFormat="1" applyFont="1" applyFill="1" applyBorder="1" applyAlignment="1" applyProtection="1">
      <alignment vertical="center" wrapText="1"/>
      <protection/>
    </xf>
    <xf numFmtId="0" fontId="22" fillId="0" borderId="34" xfId="53" applyFont="1" applyFill="1" applyBorder="1" applyProtection="1">
      <alignment/>
      <protection/>
    </xf>
    <xf numFmtId="0" fontId="0" fillId="0" borderId="0" xfId="0" applyFill="1" applyAlignment="1" applyProtection="1">
      <alignment/>
      <protection locked="0"/>
    </xf>
    <xf numFmtId="3" fontId="22" fillId="0" borderId="32" xfId="56" applyNumberFormat="1" applyFont="1" applyFill="1" applyBorder="1" applyAlignment="1" applyProtection="1">
      <alignment/>
      <protection locked="0"/>
    </xf>
    <xf numFmtId="3" fontId="22" fillId="0" borderId="42" xfId="53" applyNumberFormat="1" applyFont="1" applyFill="1" applyBorder="1" applyAlignment="1" applyProtection="1">
      <alignment horizontal="right" vertical="center" wrapText="1"/>
      <protection/>
    </xf>
    <xf numFmtId="1" fontId="22" fillId="0" borderId="32" xfId="53" applyNumberFormat="1" applyFont="1" applyFill="1" applyBorder="1" applyProtection="1">
      <alignment/>
      <protection/>
    </xf>
    <xf numFmtId="3" fontId="22" fillId="0" borderId="41" xfId="53" applyNumberFormat="1" applyFont="1" applyFill="1" applyBorder="1" applyAlignment="1" applyProtection="1">
      <alignment horizontal="right" vertical="center" wrapText="1"/>
      <protection/>
    </xf>
    <xf numFmtId="1" fontId="22" fillId="0" borderId="32" xfId="57" applyNumberFormat="1" applyFont="1" applyFill="1" applyBorder="1" applyAlignment="1" applyProtection="1">
      <alignment horizontal="right" vertical="center"/>
      <protection/>
    </xf>
    <xf numFmtId="3" fontId="22" fillId="0" borderId="41" xfId="53" applyNumberFormat="1" applyFont="1" applyFill="1" applyBorder="1" applyAlignment="1" applyProtection="1">
      <alignment vertical="center" wrapText="1"/>
      <protection/>
    </xf>
    <xf numFmtId="1" fontId="22" fillId="0" borderId="32" xfId="53" applyNumberFormat="1" applyFont="1" applyFill="1" applyBorder="1" applyProtection="1">
      <alignment/>
      <protection locked="0"/>
    </xf>
    <xf numFmtId="0" fontId="22" fillId="0" borderId="32" xfId="53" applyFont="1" applyFill="1" applyBorder="1" applyProtection="1">
      <alignment/>
      <protection locked="0"/>
    </xf>
    <xf numFmtId="3" fontId="22" fillId="0" borderId="32" xfId="53" applyNumberFormat="1" applyFont="1" applyFill="1" applyBorder="1" applyAlignment="1" applyProtection="1">
      <alignment vertical="center" wrapText="1"/>
      <protection/>
    </xf>
    <xf numFmtId="0" fontId="22" fillId="0" borderId="32" xfId="53" applyFont="1" applyFill="1" applyBorder="1" applyProtection="1">
      <alignment/>
      <protection/>
    </xf>
    <xf numFmtId="3" fontId="22" fillId="0" borderId="12" xfId="53" applyNumberFormat="1" applyFont="1" applyBorder="1" applyAlignment="1" applyProtection="1">
      <alignment/>
      <protection/>
    </xf>
    <xf numFmtId="3" fontId="22" fillId="0" borderId="12" xfId="53" applyNumberFormat="1" applyFont="1" applyBorder="1" applyAlignment="1" applyProtection="1">
      <alignment horizontal="right"/>
      <protection/>
    </xf>
    <xf numFmtId="0" fontId="24" fillId="0" borderId="30" xfId="53" applyFont="1" applyBorder="1" applyProtection="1">
      <alignment/>
      <protection/>
    </xf>
    <xf numFmtId="0" fontId="22" fillId="0" borderId="31" xfId="53" applyFont="1" applyBorder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21" fillId="0" borderId="0" xfId="0" applyFont="1" applyBorder="1" applyAlignment="1" applyProtection="1">
      <alignment horizontal="right"/>
      <protection hidden="1" locked="0"/>
    </xf>
    <xf numFmtId="0" fontId="21" fillId="0" borderId="0" xfId="0" applyFont="1" applyBorder="1" applyAlignment="1" applyProtection="1">
      <alignment horizontal="left"/>
      <protection hidden="1" locked="0"/>
    </xf>
    <xf numFmtId="0" fontId="27" fillId="0" borderId="13" xfId="0" applyFont="1" applyBorder="1" applyAlignment="1" applyProtection="1">
      <alignment horizontal="center" vertical="center" textRotation="90" wrapText="1"/>
      <protection hidden="1" locked="0"/>
    </xf>
    <xf numFmtId="0" fontId="27" fillId="0" borderId="12" xfId="0" applyFont="1" applyBorder="1" applyAlignment="1" applyProtection="1">
      <alignment horizontal="center" vertical="center" textRotation="90" wrapText="1"/>
      <protection hidden="1" locked="0"/>
    </xf>
    <xf numFmtId="0" fontId="27" fillId="0" borderId="14" xfId="0" applyFont="1" applyBorder="1" applyAlignment="1" applyProtection="1">
      <alignment horizontal="center" vertical="center" textRotation="90" wrapText="1"/>
      <protection hidden="1" locked="0"/>
    </xf>
    <xf numFmtId="0" fontId="27" fillId="0" borderId="26" xfId="0" applyFont="1" applyBorder="1" applyAlignment="1" applyProtection="1">
      <alignment horizontal="center" vertical="center" textRotation="90" wrapText="1"/>
      <protection hidden="1" locked="0"/>
    </xf>
    <xf numFmtId="0" fontId="27" fillId="0" borderId="24" xfId="0" applyFont="1" applyBorder="1" applyAlignment="1" applyProtection="1">
      <alignment horizontal="center" vertical="center" textRotation="90" wrapText="1"/>
      <protection hidden="1" locked="0"/>
    </xf>
    <xf numFmtId="0" fontId="27" fillId="0" borderId="44" xfId="0" applyFont="1" applyBorder="1" applyAlignment="1" applyProtection="1">
      <alignment horizontal="center" vertical="center" textRotation="90" wrapText="1"/>
      <protection hidden="1" locked="0"/>
    </xf>
    <xf numFmtId="0" fontId="27" fillId="0" borderId="23" xfId="0" applyFont="1" applyBorder="1" applyAlignment="1" applyProtection="1">
      <alignment horizontal="center" vertical="center" textRotation="90" wrapText="1"/>
      <protection hidden="1" locked="0"/>
    </xf>
    <xf numFmtId="0" fontId="27" fillId="0" borderId="25" xfId="0" applyFont="1" applyBorder="1" applyAlignment="1" applyProtection="1">
      <alignment horizontal="center" vertical="center" textRotation="90" wrapText="1"/>
      <protection hidden="1" locked="0"/>
    </xf>
    <xf numFmtId="0" fontId="23" fillId="0" borderId="45" xfId="56" applyFont="1" applyFill="1" applyBorder="1" applyAlignment="1" applyProtection="1">
      <alignment vertical="top" wrapText="1"/>
      <protection hidden="1" locked="0"/>
    </xf>
    <xf numFmtId="3" fontId="22" fillId="24" borderId="39" xfId="56" applyNumberFormat="1" applyFont="1" applyFill="1" applyBorder="1" applyAlignment="1" applyProtection="1">
      <alignment/>
      <protection hidden="1" locked="0"/>
    </xf>
    <xf numFmtId="0" fontId="23" fillId="0" borderId="46" xfId="56" applyFont="1" applyFill="1" applyBorder="1" applyAlignment="1" applyProtection="1">
      <alignment vertical="top" wrapText="1"/>
      <protection hidden="1" locked="0"/>
    </xf>
    <xf numFmtId="3" fontId="22" fillId="24" borderId="32" xfId="56" applyNumberFormat="1" applyFont="1" applyFill="1" applyBorder="1" applyAlignment="1" applyProtection="1">
      <alignment/>
      <protection hidden="1" locked="0"/>
    </xf>
    <xf numFmtId="0" fontId="22" fillId="0" borderId="47" xfId="0" applyFont="1" applyBorder="1" applyAlignment="1" applyProtection="1">
      <alignment/>
      <protection hidden="1" locked="0"/>
    </xf>
    <xf numFmtId="3" fontId="22" fillId="24" borderId="12" xfId="56" applyNumberFormat="1" applyFont="1" applyFill="1" applyBorder="1" applyAlignment="1" applyProtection="1">
      <alignment/>
      <protection hidden="1" locked="0"/>
    </xf>
    <xf numFmtId="3" fontId="22" fillId="0" borderId="12" xfId="0" applyNumberFormat="1" applyFont="1" applyBorder="1" applyAlignment="1" applyProtection="1">
      <alignment horizontal="right"/>
      <protection hidden="1" locked="0"/>
    </xf>
    <xf numFmtId="0" fontId="26" fillId="0" borderId="30" xfId="0" applyFont="1" applyBorder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 locked="0"/>
    </xf>
    <xf numFmtId="3" fontId="33" fillId="0" borderId="17" xfId="56" applyNumberFormat="1" applyFont="1" applyFill="1" applyBorder="1" applyAlignment="1" applyProtection="1">
      <alignment vertical="top" wrapText="1"/>
      <protection hidden="1"/>
    </xf>
    <xf numFmtId="3" fontId="33" fillId="0" borderId="18" xfId="56" applyNumberFormat="1" applyFont="1" applyFill="1" applyBorder="1" applyAlignment="1" applyProtection="1">
      <alignment vertical="top" wrapText="1"/>
      <protection hidden="1"/>
    </xf>
    <xf numFmtId="164" fontId="25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20" xfId="0" applyFont="1" applyBorder="1" applyAlignment="1" applyProtection="1">
      <alignment/>
      <protection hidden="1"/>
    </xf>
    <xf numFmtId="0" fontId="22" fillId="0" borderId="19" xfId="0" applyFont="1" applyBorder="1" applyAlignment="1" applyProtection="1">
      <alignment/>
      <protection hidden="1"/>
    </xf>
    <xf numFmtId="0" fontId="26" fillId="0" borderId="21" xfId="0" applyFont="1" applyBorder="1" applyAlignment="1" applyProtection="1">
      <alignment/>
      <protection locked="0"/>
    </xf>
    <xf numFmtId="0" fontId="26" fillId="0" borderId="48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14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27" fillId="0" borderId="23" xfId="55" applyFont="1" applyBorder="1" applyAlignment="1" applyProtection="1">
      <alignment horizontal="center" vertical="center" textRotation="90" wrapText="1"/>
      <protection locked="0"/>
    </xf>
    <xf numFmtId="0" fontId="27" fillId="0" borderId="24" xfId="55" applyFont="1" applyBorder="1" applyAlignment="1" applyProtection="1">
      <alignment horizontal="center" vertical="center" textRotation="90" wrapText="1"/>
      <protection locked="0"/>
    </xf>
    <xf numFmtId="0" fontId="27" fillId="0" borderId="25" xfId="55" applyFont="1" applyBorder="1" applyAlignment="1" applyProtection="1">
      <alignment horizontal="center" vertical="center" textRotation="90" wrapText="1"/>
      <protection locked="0"/>
    </xf>
    <xf numFmtId="0" fontId="27" fillId="0" borderId="44" xfId="55" applyFont="1" applyBorder="1" applyAlignment="1" applyProtection="1">
      <alignment horizontal="center" vertical="center" textRotation="90" wrapText="1"/>
      <protection locked="0"/>
    </xf>
    <xf numFmtId="0" fontId="27" fillId="0" borderId="26" xfId="55" applyFont="1" applyBorder="1" applyAlignment="1" applyProtection="1">
      <alignment horizontal="center" vertical="center" textRotation="90" wrapText="1"/>
      <protection locked="0"/>
    </xf>
    <xf numFmtId="3" fontId="22" fillId="0" borderId="33" xfId="55" applyNumberFormat="1" applyFont="1" applyBorder="1" applyAlignment="1" applyProtection="1">
      <alignment vertical="center"/>
      <protection locked="0"/>
    </xf>
    <xf numFmtId="0" fontId="22" fillId="0" borderId="34" xfId="55" applyFont="1" applyBorder="1" applyProtection="1">
      <alignment/>
      <protection locked="0"/>
    </xf>
    <xf numFmtId="164" fontId="22" fillId="0" borderId="10" xfId="55" applyNumberFormat="1" applyFont="1" applyBorder="1" applyProtection="1">
      <alignment/>
      <protection locked="0"/>
    </xf>
    <xf numFmtId="3" fontId="22" fillId="0" borderId="39" xfId="55" applyNumberFormat="1" applyFont="1" applyBorder="1" applyAlignment="1" applyProtection="1">
      <alignment vertical="center"/>
      <protection/>
    </xf>
    <xf numFmtId="3" fontId="22" fillId="24" borderId="32" xfId="56" applyNumberFormat="1" applyFont="1" applyFill="1" applyBorder="1" applyAlignment="1" applyProtection="1">
      <alignment/>
      <protection locked="0"/>
    </xf>
    <xf numFmtId="164" fontId="22" fillId="0" borderId="10" xfId="55" applyNumberFormat="1" applyFont="1" applyBorder="1" applyProtection="1">
      <alignment/>
      <protection/>
    </xf>
    <xf numFmtId="3" fontId="22" fillId="0" borderId="39" xfId="55" applyNumberFormat="1" applyFont="1" applyBorder="1" applyAlignment="1" applyProtection="1">
      <alignment horizontal="right" vertical="center"/>
      <protection/>
    </xf>
    <xf numFmtId="3" fontId="22" fillId="24" borderId="37" xfId="56" applyNumberFormat="1" applyFont="1" applyFill="1" applyBorder="1" applyAlignment="1" applyProtection="1">
      <alignment/>
      <protection locked="0"/>
    </xf>
    <xf numFmtId="164" fontId="22" fillId="0" borderId="35" xfId="55" applyNumberFormat="1" applyFont="1" applyBorder="1" applyProtection="1">
      <alignment/>
      <protection/>
    </xf>
    <xf numFmtId="3" fontId="22" fillId="0" borderId="33" xfId="55" applyNumberFormat="1" applyFont="1" applyBorder="1" applyAlignment="1" applyProtection="1">
      <alignment vertical="center"/>
      <protection/>
    </xf>
    <xf numFmtId="1" fontId="22" fillId="0" borderId="34" xfId="55" applyNumberFormat="1" applyFont="1" applyBorder="1" applyProtection="1">
      <alignment/>
      <protection/>
    </xf>
    <xf numFmtId="1" fontId="22" fillId="0" borderId="39" xfId="55" applyNumberFormat="1" applyFont="1" applyBorder="1" applyProtection="1">
      <alignment/>
      <protection locked="0"/>
    </xf>
    <xf numFmtId="3" fontId="22" fillId="0" borderId="36" xfId="55" applyNumberFormat="1" applyFont="1" applyBorder="1" applyAlignment="1" applyProtection="1">
      <alignment horizontal="right" vertical="center" wrapText="1"/>
      <protection/>
    </xf>
    <xf numFmtId="164" fontId="22" fillId="0" borderId="37" xfId="55" applyNumberFormat="1" applyFont="1" applyBorder="1" applyProtection="1">
      <alignment/>
      <protection/>
    </xf>
    <xf numFmtId="164" fontId="22" fillId="0" borderId="35" xfId="55" applyNumberFormat="1" applyFont="1" applyBorder="1" applyProtection="1">
      <alignment/>
      <protection locked="0"/>
    </xf>
    <xf numFmtId="3" fontId="22" fillId="0" borderId="41" xfId="55" applyNumberFormat="1" applyFont="1" applyBorder="1" applyAlignment="1" applyProtection="1">
      <alignment vertical="center"/>
      <protection locked="0"/>
    </xf>
    <xf numFmtId="0" fontId="22" fillId="0" borderId="32" xfId="55" applyFont="1" applyBorder="1" applyProtection="1">
      <alignment/>
      <protection locked="0"/>
    </xf>
    <xf numFmtId="3" fontId="22" fillId="0" borderId="32" xfId="55" applyNumberFormat="1" applyFont="1" applyBorder="1" applyAlignment="1" applyProtection="1">
      <alignment vertical="center"/>
      <protection/>
    </xf>
    <xf numFmtId="3" fontId="22" fillId="0" borderId="32" xfId="55" applyNumberFormat="1" applyFont="1" applyBorder="1" applyAlignment="1" applyProtection="1">
      <alignment horizontal="right" vertical="center"/>
      <protection/>
    </xf>
    <xf numFmtId="3" fontId="22" fillId="24" borderId="49" xfId="56" applyNumberFormat="1" applyFont="1" applyFill="1" applyBorder="1" applyAlignment="1" applyProtection="1">
      <alignment/>
      <protection locked="0"/>
    </xf>
    <xf numFmtId="3" fontId="22" fillId="0" borderId="41" xfId="55" applyNumberFormat="1" applyFont="1" applyBorder="1" applyAlignment="1" applyProtection="1">
      <alignment vertical="center"/>
      <protection/>
    </xf>
    <xf numFmtId="1" fontId="22" fillId="0" borderId="32" xfId="55" applyNumberFormat="1" applyFont="1" applyBorder="1" applyProtection="1">
      <alignment/>
      <protection/>
    </xf>
    <xf numFmtId="1" fontId="22" fillId="0" borderId="32" xfId="55" applyNumberFormat="1" applyFont="1" applyBorder="1" applyProtection="1">
      <alignment/>
      <protection locked="0"/>
    </xf>
    <xf numFmtId="3" fontId="22" fillId="0" borderId="42" xfId="55" applyNumberFormat="1" applyFont="1" applyBorder="1" applyAlignment="1" applyProtection="1">
      <alignment horizontal="right" vertical="center" wrapText="1"/>
      <protection/>
    </xf>
    <xf numFmtId="164" fontId="22" fillId="0" borderId="49" xfId="55" applyNumberFormat="1" applyFont="1" applyBorder="1" applyProtection="1">
      <alignment/>
      <protection/>
    </xf>
    <xf numFmtId="3" fontId="32" fillId="0" borderId="41" xfId="55" applyNumberFormat="1" applyFont="1" applyBorder="1" applyAlignment="1" applyProtection="1">
      <alignment vertical="center"/>
      <protection locked="0"/>
    </xf>
    <xf numFmtId="3" fontId="22" fillId="0" borderId="32" xfId="55" applyNumberFormat="1" applyFont="1" applyBorder="1" applyAlignment="1" applyProtection="1">
      <alignment horizontal="center" vertical="center" wrapText="1"/>
      <protection/>
    </xf>
    <xf numFmtId="0" fontId="32" fillId="0" borderId="32" xfId="55" applyFont="1" applyBorder="1" applyProtection="1">
      <alignment/>
      <protection locked="0"/>
    </xf>
    <xf numFmtId="164" fontId="32" fillId="0" borderId="10" xfId="55" applyNumberFormat="1" applyFont="1" applyBorder="1" applyProtection="1">
      <alignment/>
      <protection locked="0"/>
    </xf>
    <xf numFmtId="0" fontId="22" fillId="0" borderId="29" xfId="55" applyFont="1" applyBorder="1" applyProtection="1">
      <alignment/>
      <protection locked="0"/>
    </xf>
    <xf numFmtId="3" fontId="22" fillId="0" borderId="13" xfId="55" applyNumberFormat="1" applyFont="1" applyBorder="1" applyAlignment="1" applyProtection="1">
      <alignment vertical="center"/>
      <protection locked="0"/>
    </xf>
    <xf numFmtId="0" fontId="22" fillId="0" borderId="12" xfId="55" applyFont="1" applyBorder="1" applyProtection="1">
      <alignment/>
      <protection locked="0"/>
    </xf>
    <xf numFmtId="3" fontId="22" fillId="0" borderId="12" xfId="55" applyNumberFormat="1" applyFont="1" applyBorder="1" applyAlignment="1" applyProtection="1">
      <alignment vertical="center"/>
      <protection/>
    </xf>
    <xf numFmtId="164" fontId="22" fillId="0" borderId="14" xfId="55" applyNumberFormat="1" applyFont="1" applyBorder="1" applyProtection="1">
      <alignment/>
      <protection/>
    </xf>
    <xf numFmtId="3" fontId="22" fillId="24" borderId="50" xfId="56" applyNumberFormat="1" applyFont="1" applyFill="1" applyBorder="1" applyAlignment="1" applyProtection="1">
      <alignment/>
      <protection locked="0"/>
    </xf>
    <xf numFmtId="177" fontId="22" fillId="0" borderId="25" xfId="55" applyNumberFormat="1" applyFont="1" applyBorder="1" applyAlignment="1" applyProtection="1">
      <alignment/>
      <protection/>
    </xf>
    <xf numFmtId="3" fontId="22" fillId="0" borderId="23" xfId="55" applyNumberFormat="1" applyFont="1" applyBorder="1" applyAlignment="1" applyProtection="1">
      <alignment vertical="center"/>
      <protection/>
    </xf>
    <xf numFmtId="3" fontId="22" fillId="0" borderId="24" xfId="55" applyNumberFormat="1" applyFont="1" applyBorder="1" applyAlignment="1" applyProtection="1">
      <alignment/>
      <protection/>
    </xf>
    <xf numFmtId="3" fontId="22" fillId="0" borderId="12" xfId="55" applyNumberFormat="1" applyFont="1" applyBorder="1" applyAlignment="1" applyProtection="1">
      <alignment/>
      <protection locked="0"/>
    </xf>
    <xf numFmtId="177" fontId="22" fillId="0" borderId="50" xfId="55" applyNumberFormat="1" applyFont="1" applyBorder="1" applyAlignment="1" applyProtection="1">
      <alignment/>
      <protection/>
    </xf>
    <xf numFmtId="3" fontId="22" fillId="0" borderId="13" xfId="55" applyNumberFormat="1" applyFont="1" applyBorder="1" applyAlignment="1" applyProtection="1">
      <alignment vertical="center"/>
      <protection/>
    </xf>
    <xf numFmtId="1" fontId="22" fillId="0" borderId="12" xfId="55" applyNumberFormat="1" applyFont="1" applyBorder="1" applyProtection="1">
      <alignment/>
      <protection locked="0"/>
    </xf>
    <xf numFmtId="164" fontId="22" fillId="0" borderId="14" xfId="55" applyNumberFormat="1" applyFont="1" applyBorder="1" applyProtection="1">
      <alignment/>
      <protection locked="0"/>
    </xf>
    <xf numFmtId="0" fontId="26" fillId="0" borderId="43" xfId="55" applyFont="1" applyBorder="1" applyProtection="1">
      <alignment/>
      <protection locked="0"/>
    </xf>
    <xf numFmtId="3" fontId="26" fillId="0" borderId="17" xfId="55" applyNumberFormat="1" applyFont="1" applyBorder="1" applyAlignment="1" applyProtection="1">
      <alignment/>
      <protection locked="0"/>
    </xf>
    <xf numFmtId="3" fontId="26" fillId="0" borderId="18" xfId="55" applyNumberFormat="1" applyFont="1" applyBorder="1" applyAlignment="1" applyProtection="1">
      <alignment/>
      <protection locked="0"/>
    </xf>
    <xf numFmtId="164" fontId="26" fillId="0" borderId="19" xfId="55" applyNumberFormat="1" applyFont="1" applyBorder="1" applyProtection="1">
      <alignment/>
      <protection locked="0"/>
    </xf>
    <xf numFmtId="3" fontId="26" fillId="0" borderId="17" xfId="55" applyNumberFormat="1" applyFont="1" applyBorder="1" applyAlignment="1" applyProtection="1">
      <alignment/>
      <protection/>
    </xf>
    <xf numFmtId="3" fontId="26" fillId="0" borderId="18" xfId="55" applyNumberFormat="1" applyFont="1" applyBorder="1" applyAlignment="1" applyProtection="1">
      <alignment/>
      <protection/>
    </xf>
    <xf numFmtId="164" fontId="24" fillId="0" borderId="19" xfId="55" applyNumberFormat="1" applyFont="1" applyBorder="1" applyProtection="1">
      <alignment/>
      <protection/>
    </xf>
    <xf numFmtId="177" fontId="26" fillId="0" borderId="19" xfId="55" applyNumberFormat="1" applyFont="1" applyBorder="1" applyAlignment="1" applyProtection="1">
      <alignment/>
      <protection/>
    </xf>
    <xf numFmtId="3" fontId="26" fillId="0" borderId="20" xfId="55" applyNumberFormat="1" applyFont="1" applyBorder="1" applyAlignment="1" applyProtection="1">
      <alignment/>
      <protection locked="0"/>
    </xf>
    <xf numFmtId="3" fontId="26" fillId="0" borderId="51" xfId="55" applyNumberFormat="1" applyFont="1" applyBorder="1" applyAlignment="1" applyProtection="1">
      <alignment/>
      <protection locked="0"/>
    </xf>
    <xf numFmtId="164" fontId="24" fillId="0" borderId="19" xfId="55" applyNumberFormat="1" applyFont="1" applyBorder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2" fillId="0" borderId="31" xfId="55" applyFont="1" applyBorder="1" applyProtection="1">
      <alignment/>
      <protection locked="0"/>
    </xf>
    <xf numFmtId="1" fontId="22" fillId="0" borderId="52" xfId="55" applyNumberFormat="1" applyFont="1" applyBorder="1" applyProtection="1">
      <alignment/>
      <protection locked="0"/>
    </xf>
    <xf numFmtId="1" fontId="22" fillId="0" borderId="53" xfId="55" applyNumberFormat="1" applyFont="1" applyBorder="1" applyProtection="1">
      <alignment/>
      <protection locked="0"/>
    </xf>
    <xf numFmtId="164" fontId="22" fillId="0" borderId="19" xfId="55" applyNumberFormat="1" applyFont="1" applyBorder="1" applyProtection="1">
      <alignment/>
      <protection locked="0"/>
    </xf>
    <xf numFmtId="3" fontId="22" fillId="0" borderId="17" xfId="55" applyNumberFormat="1" applyFont="1" applyBorder="1" applyAlignment="1" applyProtection="1">
      <alignment/>
      <protection/>
    </xf>
    <xf numFmtId="3" fontId="22" fillId="0" borderId="18" xfId="55" applyNumberFormat="1" applyFont="1" applyBorder="1" applyAlignment="1" applyProtection="1">
      <alignment/>
      <protection/>
    </xf>
    <xf numFmtId="3" fontId="22" fillId="0" borderId="20" xfId="55" applyNumberFormat="1" applyFont="1" applyBorder="1" applyAlignment="1" applyProtection="1">
      <alignment/>
      <protection/>
    </xf>
    <xf numFmtId="164" fontId="22" fillId="0" borderId="19" xfId="55" applyNumberFormat="1" applyFont="1" applyBorder="1" applyProtection="1">
      <alignment/>
      <protection/>
    </xf>
    <xf numFmtId="3" fontId="22" fillId="24" borderId="17" xfId="56" applyNumberFormat="1" applyFont="1" applyFill="1" applyBorder="1" applyAlignment="1" applyProtection="1">
      <alignment/>
      <protection/>
    </xf>
    <xf numFmtId="3" fontId="22" fillId="24" borderId="18" xfId="56" applyNumberFormat="1" applyFont="1" applyFill="1" applyBorder="1" applyAlignment="1" applyProtection="1">
      <alignment/>
      <protection/>
    </xf>
    <xf numFmtId="177" fontId="22" fillId="0" borderId="19" xfId="55" applyNumberFormat="1" applyFont="1" applyBorder="1" applyAlignment="1" applyProtection="1">
      <alignment/>
      <protection/>
    </xf>
    <xf numFmtId="0" fontId="22" fillId="0" borderId="17" xfId="55" applyFont="1" applyBorder="1" applyProtection="1">
      <alignment/>
      <protection/>
    </xf>
    <xf numFmtId="0" fontId="22" fillId="0" borderId="18" xfId="55" applyFont="1" applyBorder="1" applyProtection="1">
      <alignment/>
      <protection/>
    </xf>
    <xf numFmtId="1" fontId="22" fillId="0" borderId="17" xfId="55" applyNumberFormat="1" applyFont="1" applyBorder="1" applyProtection="1">
      <alignment/>
      <protection/>
    </xf>
    <xf numFmtId="1" fontId="22" fillId="0" borderId="18" xfId="55" applyNumberFormat="1" applyFont="1" applyBorder="1" applyProtection="1">
      <alignment/>
      <protection/>
    </xf>
    <xf numFmtId="1" fontId="22" fillId="0" borderId="17" xfId="55" applyNumberFormat="1" applyFont="1" applyBorder="1" applyProtection="1">
      <alignment/>
      <protection locked="0"/>
    </xf>
    <xf numFmtId="1" fontId="22" fillId="0" borderId="18" xfId="55" applyNumberFormat="1" applyFont="1" applyBorder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2" fillId="0" borderId="39" xfId="53" applyNumberFormat="1" applyFont="1" applyFill="1" applyBorder="1" applyAlignment="1" applyProtection="1">
      <alignment vertical="center" wrapText="1"/>
      <protection locked="0"/>
    </xf>
    <xf numFmtId="3" fontId="22" fillId="0" borderId="32" xfId="53" applyNumberFormat="1" applyFont="1" applyFill="1" applyBorder="1" applyAlignment="1" applyProtection="1">
      <alignment vertical="center" wrapText="1"/>
      <protection locked="0"/>
    </xf>
    <xf numFmtId="3" fontId="32" fillId="0" borderId="32" xfId="53" applyNumberFormat="1" applyFont="1" applyFill="1" applyBorder="1" applyAlignment="1" applyProtection="1">
      <alignment vertical="center" wrapText="1"/>
      <protection locked="0"/>
    </xf>
    <xf numFmtId="0" fontId="22" fillId="0" borderId="32" xfId="53" applyFont="1" applyBorder="1" applyAlignment="1" applyProtection="1">
      <alignment vertical="center" wrapText="1"/>
      <protection locked="0"/>
    </xf>
    <xf numFmtId="3" fontId="24" fillId="0" borderId="18" xfId="53" applyNumberFormat="1" applyFont="1" applyBorder="1" applyAlignment="1" applyProtection="1">
      <alignment/>
      <protection locked="0"/>
    </xf>
    <xf numFmtId="3" fontId="22" fillId="0" borderId="18" xfId="53" applyNumberFormat="1" applyFont="1" applyBorder="1" applyAlignment="1" applyProtection="1">
      <alignment/>
      <protection locked="0"/>
    </xf>
    <xf numFmtId="0" fontId="26" fillId="0" borderId="21" xfId="53" applyFont="1" applyBorder="1" applyAlignment="1" applyProtection="1">
      <alignment horizontal="center"/>
      <protection locked="0"/>
    </xf>
    <xf numFmtId="0" fontId="24" fillId="0" borderId="54" xfId="53" applyFont="1" applyBorder="1" applyAlignment="1" applyProtection="1">
      <alignment horizontal="center" vertical="center" wrapText="1"/>
      <protection locked="0"/>
    </xf>
    <xf numFmtId="0" fontId="24" fillId="0" borderId="55" xfId="53" applyFont="1" applyBorder="1" applyAlignment="1" applyProtection="1">
      <alignment horizontal="center" vertical="center" wrapText="1"/>
      <protection locked="0"/>
    </xf>
    <xf numFmtId="0" fontId="24" fillId="0" borderId="56" xfId="53" applyFont="1" applyBorder="1" applyAlignment="1" applyProtection="1">
      <alignment horizontal="center" vertical="center"/>
      <protection locked="0"/>
    </xf>
    <xf numFmtId="0" fontId="24" fillId="0" borderId="57" xfId="53" applyFont="1" applyBorder="1" applyAlignment="1" applyProtection="1">
      <alignment horizontal="center" vertical="center"/>
      <protection locked="0"/>
    </xf>
    <xf numFmtId="0" fontId="24" fillId="0" borderId="58" xfId="53" applyFont="1" applyBorder="1" applyAlignment="1" applyProtection="1">
      <alignment horizontal="center" vertical="center"/>
      <protection locked="0"/>
    </xf>
    <xf numFmtId="0" fontId="24" fillId="0" borderId="57" xfId="53" applyFont="1" applyBorder="1" applyAlignment="1" applyProtection="1">
      <alignment horizontal="center"/>
      <protection locked="0"/>
    </xf>
    <xf numFmtId="0" fontId="24" fillId="0" borderId="58" xfId="53" applyFont="1" applyBorder="1" applyAlignment="1" applyProtection="1">
      <alignment horizontal="center"/>
      <protection locked="0"/>
    </xf>
    <xf numFmtId="0" fontId="24" fillId="0" borderId="56" xfId="53" applyFont="1" applyBorder="1" applyAlignment="1" applyProtection="1">
      <alignment horizontal="center"/>
      <protection locked="0"/>
    </xf>
    <xf numFmtId="0" fontId="24" fillId="0" borderId="33" xfId="53" applyFont="1" applyBorder="1" applyAlignment="1" applyProtection="1">
      <alignment horizontal="center"/>
      <protection locked="0"/>
    </xf>
    <xf numFmtId="0" fontId="24" fillId="0" borderId="34" xfId="53" applyFont="1" applyBorder="1" applyAlignment="1" applyProtection="1">
      <alignment horizontal="center"/>
      <protection locked="0"/>
    </xf>
    <xf numFmtId="0" fontId="24" fillId="0" borderId="35" xfId="53" applyFont="1" applyBorder="1" applyAlignment="1" applyProtection="1">
      <alignment horizontal="center"/>
      <protection locked="0"/>
    </xf>
    <xf numFmtId="14" fontId="26" fillId="0" borderId="21" xfId="53" applyNumberFormat="1" applyFont="1" applyBorder="1" applyAlignment="1" applyProtection="1">
      <alignment horizontal="center"/>
      <protection locked="0"/>
    </xf>
    <xf numFmtId="0" fontId="26" fillId="0" borderId="33" xfId="55" applyFont="1" applyBorder="1" applyAlignment="1" applyProtection="1">
      <alignment horizontal="center"/>
      <protection locked="0"/>
    </xf>
    <xf numFmtId="0" fontId="26" fillId="0" borderId="34" xfId="55" applyFont="1" applyBorder="1" applyAlignment="1" applyProtection="1">
      <alignment horizontal="center"/>
      <protection locked="0"/>
    </xf>
    <xf numFmtId="0" fontId="26" fillId="0" borderId="35" xfId="55" applyFont="1" applyBorder="1" applyAlignment="1" applyProtection="1">
      <alignment horizontal="center"/>
      <protection locked="0"/>
    </xf>
    <xf numFmtId="14" fontId="26" fillId="0" borderId="48" xfId="0" applyNumberFormat="1" applyFont="1" applyBorder="1" applyAlignment="1" applyProtection="1">
      <alignment horizontal="center"/>
      <protection locked="0"/>
    </xf>
    <xf numFmtId="0" fontId="26" fillId="0" borderId="48" xfId="0" applyFont="1" applyBorder="1" applyAlignment="1" applyProtection="1">
      <alignment horizontal="center"/>
      <protection locked="0"/>
    </xf>
    <xf numFmtId="0" fontId="26" fillId="0" borderId="59" xfId="55" applyFont="1" applyBorder="1" applyAlignment="1" applyProtection="1">
      <alignment horizontal="center"/>
      <protection locked="0"/>
    </xf>
    <xf numFmtId="0" fontId="26" fillId="0" borderId="60" xfId="55" applyFont="1" applyBorder="1" applyAlignment="1" applyProtection="1">
      <alignment horizontal="center"/>
      <protection locked="0"/>
    </xf>
    <xf numFmtId="0" fontId="26" fillId="0" borderId="54" xfId="55" applyFont="1" applyBorder="1" applyAlignment="1" applyProtection="1">
      <alignment horizontal="center" vertical="center" wrapText="1"/>
      <protection locked="0"/>
    </xf>
    <xf numFmtId="0" fontId="26" fillId="0" borderId="55" xfId="55" applyFont="1" applyBorder="1" applyAlignment="1" applyProtection="1">
      <alignment horizontal="center" vertical="center" wrapText="1"/>
      <protection locked="0"/>
    </xf>
    <xf numFmtId="0" fontId="26" fillId="0" borderId="56" xfId="55" applyFont="1" applyBorder="1" applyAlignment="1" applyProtection="1">
      <alignment horizontal="center"/>
      <protection locked="0"/>
    </xf>
    <xf numFmtId="0" fontId="26" fillId="0" borderId="57" xfId="55" applyFont="1" applyBorder="1" applyAlignment="1" applyProtection="1">
      <alignment horizontal="center"/>
      <protection locked="0"/>
    </xf>
    <xf numFmtId="0" fontId="26" fillId="0" borderId="58" xfId="55" applyFont="1" applyBorder="1" applyAlignment="1" applyProtection="1">
      <alignment horizontal="center"/>
      <protection locked="0"/>
    </xf>
    <xf numFmtId="0" fontId="26" fillId="0" borderId="56" xfId="55" applyFont="1" applyBorder="1" applyAlignment="1" applyProtection="1">
      <alignment horizontal="center" vertical="center"/>
      <protection locked="0"/>
    </xf>
    <xf numFmtId="0" fontId="26" fillId="0" borderId="57" xfId="55" applyFont="1" applyBorder="1" applyAlignment="1" applyProtection="1">
      <alignment horizontal="center" vertical="center"/>
      <protection locked="0"/>
    </xf>
    <xf numFmtId="0" fontId="26" fillId="0" borderId="58" xfId="55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/>
      <protection hidden="1" locked="0"/>
    </xf>
    <xf numFmtId="0" fontId="26" fillId="0" borderId="34" xfId="0" applyFont="1" applyBorder="1" applyAlignment="1" applyProtection="1">
      <alignment horizontal="center"/>
      <protection hidden="1" locked="0"/>
    </xf>
    <xf numFmtId="0" fontId="26" fillId="0" borderId="35" xfId="0" applyFont="1" applyBorder="1" applyAlignment="1" applyProtection="1">
      <alignment horizontal="center"/>
      <protection hidden="1" locked="0"/>
    </xf>
    <xf numFmtId="14" fontId="21" fillId="0" borderId="0" xfId="0" applyNumberFormat="1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6" fillId="0" borderId="56" xfId="0" applyFont="1" applyBorder="1" applyAlignment="1" applyProtection="1">
      <alignment horizontal="center" vertical="center" wrapText="1"/>
      <protection hidden="1" locked="0"/>
    </xf>
    <xf numFmtId="0" fontId="26" fillId="0" borderId="61" xfId="0" applyFont="1" applyBorder="1" applyAlignment="1" applyProtection="1">
      <alignment horizontal="center" vertical="center" wrapText="1"/>
      <protection hidden="1" locked="0"/>
    </xf>
    <xf numFmtId="0" fontId="26" fillId="0" borderId="33" xfId="0" applyFont="1" applyBorder="1" applyAlignment="1" applyProtection="1">
      <alignment horizontal="center" vertical="center" wrapText="1"/>
      <protection hidden="1" locked="0"/>
    </xf>
    <xf numFmtId="0" fontId="26" fillId="0" borderId="34" xfId="0" applyFont="1" applyBorder="1" applyAlignment="1" applyProtection="1">
      <alignment horizontal="center" vertical="center" wrapText="1"/>
      <protection hidden="1" locked="0"/>
    </xf>
    <xf numFmtId="0" fontId="26" fillId="0" borderId="35" xfId="0" applyFont="1" applyBorder="1" applyAlignment="1" applyProtection="1">
      <alignment horizontal="center" vertical="center" wrapText="1"/>
      <protection hidden="1" locked="0"/>
    </xf>
    <xf numFmtId="0" fontId="26" fillId="0" borderId="59" xfId="0" applyFont="1" applyBorder="1" applyAlignment="1" applyProtection="1">
      <alignment horizontal="center" vertical="center"/>
      <protection hidden="1" locked="0"/>
    </xf>
    <xf numFmtId="0" fontId="26" fillId="0" borderId="34" xfId="0" applyFont="1" applyBorder="1" applyAlignment="1" applyProtection="1">
      <alignment horizontal="center" vertical="center"/>
      <protection hidden="1" locked="0"/>
    </xf>
    <xf numFmtId="0" fontId="26" fillId="0" borderId="60" xfId="0" applyFont="1" applyBorder="1" applyAlignment="1" applyProtection="1">
      <alignment horizontal="center" vertical="center"/>
      <protection hidden="1"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="75" zoomScaleNormal="75" zoomScalePageLayoutView="0" workbookViewId="0" topLeftCell="A3">
      <selection activeCell="D32" sqref="D32"/>
    </sheetView>
  </sheetViews>
  <sheetFormatPr defaultColWidth="9.125" defaultRowHeight="12.75"/>
  <cols>
    <col min="1" max="1" width="18.375" style="34" customWidth="1"/>
    <col min="2" max="3" width="8.50390625" style="34" customWidth="1"/>
    <col min="4" max="4" width="7.125" style="34" customWidth="1"/>
    <col min="5" max="5" width="5.50390625" style="34" customWidth="1"/>
    <col min="6" max="6" width="9.00390625" style="34" customWidth="1"/>
    <col min="7" max="7" width="4.875" style="34" customWidth="1"/>
    <col min="8" max="8" width="8.50390625" style="34" hidden="1" customWidth="1"/>
    <col min="9" max="9" width="8.375" style="34" hidden="1" customWidth="1"/>
    <col min="10" max="10" width="8.125" style="34" hidden="1" customWidth="1"/>
    <col min="11" max="11" width="5.125" style="34" hidden="1" customWidth="1"/>
    <col min="12" max="12" width="7.375" style="34" hidden="1" customWidth="1"/>
    <col min="13" max="14" width="7.875" style="34" hidden="1" customWidth="1"/>
    <col min="15" max="15" width="5.125" style="34" hidden="1" customWidth="1"/>
    <col min="16" max="16" width="6.875" style="34" hidden="1" customWidth="1"/>
    <col min="17" max="17" width="6.50390625" style="34" hidden="1" customWidth="1"/>
    <col min="18" max="18" width="7.875" style="34" hidden="1" customWidth="1"/>
    <col min="19" max="19" width="4.875" style="34" hidden="1" customWidth="1"/>
    <col min="20" max="20" width="8.375" style="34" customWidth="1"/>
    <col min="21" max="21" width="8.125" style="34" customWidth="1"/>
    <col min="22" max="22" width="8.375" style="34" customWidth="1"/>
    <col min="23" max="23" width="4.875" style="34" customWidth="1"/>
    <col min="24" max="24" width="7.375" style="34" customWidth="1"/>
    <col min="25" max="26" width="7.00390625" style="34" customWidth="1"/>
    <col min="27" max="27" width="5.00390625" style="34" customWidth="1"/>
    <col min="28" max="28" width="8.50390625" style="34" customWidth="1"/>
    <col min="29" max="29" width="8.375" style="34" customWidth="1"/>
    <col min="30" max="30" width="8.50390625" style="34" customWidth="1"/>
    <col min="31" max="31" width="4.625" style="34" customWidth="1"/>
    <col min="32" max="32" width="18.375" style="34" customWidth="1"/>
    <col min="33" max="33" width="6.375" style="34" customWidth="1"/>
    <col min="34" max="34" width="5.875" style="34" customWidth="1"/>
    <col min="35" max="35" width="6.00390625" style="34" customWidth="1"/>
    <col min="36" max="36" width="4.625" style="34" customWidth="1"/>
    <col min="37" max="37" width="6.50390625" style="34" bestFit="1" customWidth="1"/>
    <col min="38" max="38" width="5.875" style="34" customWidth="1"/>
    <col min="39" max="39" width="6.50390625" style="34" customWidth="1"/>
    <col min="40" max="40" width="4.875" style="34" customWidth="1"/>
    <col min="41" max="41" width="7.00390625" style="34" customWidth="1"/>
    <col min="42" max="42" width="6.00390625" style="34" customWidth="1"/>
    <col min="43" max="43" width="6.50390625" style="34" customWidth="1"/>
    <col min="44" max="44" width="5.625" style="34" customWidth="1"/>
    <col min="45" max="45" width="6.375" style="34" customWidth="1"/>
    <col min="46" max="46" width="6.00390625" style="34" customWidth="1"/>
    <col min="47" max="47" width="5.875" style="34" customWidth="1"/>
    <col min="48" max="48" width="4.875" style="34" customWidth="1"/>
    <col min="49" max="49" width="6.50390625" style="34" hidden="1" customWidth="1"/>
    <col min="50" max="50" width="4.50390625" style="34" hidden="1" customWidth="1"/>
    <col min="51" max="51" width="6.50390625" style="34" hidden="1" customWidth="1"/>
    <col min="52" max="52" width="4.125" style="34" hidden="1" customWidth="1"/>
    <col min="53" max="16384" width="9.125" style="34" customWidth="1"/>
  </cols>
  <sheetData>
    <row r="1" spans="1:44" s="25" customFormat="1" ht="15">
      <c r="A1" s="24" t="s">
        <v>37</v>
      </c>
      <c r="B1" s="218" t="s">
        <v>61</v>
      </c>
      <c r="C1" s="218"/>
      <c r="D1" s="218" t="s">
        <v>38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30">
        <f ca="1">TODAY()</f>
        <v>41172</v>
      </c>
      <c r="AD1" s="218"/>
      <c r="AE1" s="218"/>
      <c r="AF1" s="24" t="s">
        <v>37</v>
      </c>
      <c r="AG1" s="218" t="s">
        <v>59</v>
      </c>
      <c r="AH1" s="218"/>
      <c r="AI1" s="218"/>
      <c r="AJ1" s="24"/>
      <c r="AK1" s="24"/>
      <c r="AL1" s="24"/>
      <c r="AM1" s="24"/>
      <c r="AN1" s="24"/>
      <c r="AO1" s="24"/>
      <c r="AP1" s="24"/>
      <c r="AQ1" s="24"/>
      <c r="AR1" s="24"/>
    </row>
    <row r="2" spans="1:52" ht="12.75" customHeight="1" thickBot="1">
      <c r="A2" s="26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8"/>
      <c r="O2" s="29"/>
      <c r="P2" s="29"/>
      <c r="Q2" s="29"/>
      <c r="R2" s="29"/>
      <c r="S2" s="29"/>
      <c r="T2" s="30"/>
      <c r="U2" s="30"/>
      <c r="V2" s="30"/>
      <c r="W2" s="31"/>
      <c r="X2" s="32"/>
      <c r="Y2" s="32"/>
      <c r="Z2" s="32"/>
      <c r="AA2" s="32"/>
      <c r="AB2" s="32"/>
      <c r="AC2" s="32"/>
      <c r="AD2" s="32"/>
      <c r="AE2" s="32"/>
      <c r="AF2" s="26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3"/>
      <c r="AT2" s="33"/>
      <c r="AU2" s="33"/>
      <c r="AV2" s="33"/>
      <c r="AW2" s="33"/>
      <c r="AX2" s="33"/>
      <c r="AY2" s="33"/>
      <c r="AZ2" s="33"/>
    </row>
    <row r="3" spans="1:52" ht="14.25" customHeight="1">
      <c r="A3" s="219" t="s">
        <v>21</v>
      </c>
      <c r="B3" s="221" t="s">
        <v>39</v>
      </c>
      <c r="C3" s="222"/>
      <c r="D3" s="222"/>
      <c r="E3" s="222"/>
      <c r="F3" s="222"/>
      <c r="G3" s="223"/>
      <c r="H3" s="224" t="s">
        <v>32</v>
      </c>
      <c r="I3" s="224"/>
      <c r="J3" s="224"/>
      <c r="K3" s="225"/>
      <c r="L3" s="224" t="s">
        <v>36</v>
      </c>
      <c r="M3" s="224"/>
      <c r="N3" s="224"/>
      <c r="O3" s="225"/>
      <c r="P3" s="227" t="s">
        <v>40</v>
      </c>
      <c r="Q3" s="228"/>
      <c r="R3" s="228"/>
      <c r="S3" s="229"/>
      <c r="T3" s="227" t="s">
        <v>41</v>
      </c>
      <c r="U3" s="228"/>
      <c r="V3" s="228"/>
      <c r="W3" s="229"/>
      <c r="X3" s="227" t="s">
        <v>42</v>
      </c>
      <c r="Y3" s="228"/>
      <c r="Z3" s="228"/>
      <c r="AA3" s="229"/>
      <c r="AB3" s="227" t="s">
        <v>43</v>
      </c>
      <c r="AC3" s="228"/>
      <c r="AD3" s="228"/>
      <c r="AE3" s="229"/>
      <c r="AF3" s="219" t="s">
        <v>21</v>
      </c>
      <c r="AG3" s="227" t="s">
        <v>44</v>
      </c>
      <c r="AH3" s="228"/>
      <c r="AI3" s="228"/>
      <c r="AJ3" s="229"/>
      <c r="AK3" s="226" t="s">
        <v>45</v>
      </c>
      <c r="AL3" s="224"/>
      <c r="AM3" s="224"/>
      <c r="AN3" s="225"/>
      <c r="AO3" s="226" t="s">
        <v>46</v>
      </c>
      <c r="AP3" s="224"/>
      <c r="AQ3" s="224"/>
      <c r="AR3" s="225"/>
      <c r="AS3" s="226" t="s">
        <v>57</v>
      </c>
      <c r="AT3" s="224"/>
      <c r="AU3" s="224"/>
      <c r="AV3" s="225"/>
      <c r="AW3" s="226" t="s">
        <v>60</v>
      </c>
      <c r="AX3" s="224"/>
      <c r="AY3" s="224"/>
      <c r="AZ3" s="225"/>
    </row>
    <row r="4" spans="1:52" ht="85.5" customHeight="1" thickBot="1">
      <c r="A4" s="220"/>
      <c r="B4" s="35" t="s">
        <v>29</v>
      </c>
      <c r="C4" s="36" t="s">
        <v>33</v>
      </c>
      <c r="D4" s="36" t="s">
        <v>22</v>
      </c>
      <c r="E4" s="36" t="s">
        <v>23</v>
      </c>
      <c r="F4" s="36" t="s">
        <v>34</v>
      </c>
      <c r="G4" s="37" t="s">
        <v>35</v>
      </c>
      <c r="H4" s="35" t="s">
        <v>29</v>
      </c>
      <c r="I4" s="36" t="s">
        <v>33</v>
      </c>
      <c r="J4" s="36" t="s">
        <v>34</v>
      </c>
      <c r="K4" s="37" t="s">
        <v>35</v>
      </c>
      <c r="L4" s="38" t="s">
        <v>29</v>
      </c>
      <c r="M4" s="36" t="s">
        <v>33</v>
      </c>
      <c r="N4" s="36" t="s">
        <v>34</v>
      </c>
      <c r="O4" s="37" t="s">
        <v>35</v>
      </c>
      <c r="P4" s="35" t="s">
        <v>29</v>
      </c>
      <c r="Q4" s="36" t="s">
        <v>33</v>
      </c>
      <c r="R4" s="36" t="s">
        <v>34</v>
      </c>
      <c r="S4" s="37" t="s">
        <v>35</v>
      </c>
      <c r="T4" s="35" t="s">
        <v>29</v>
      </c>
      <c r="U4" s="36" t="s">
        <v>33</v>
      </c>
      <c r="V4" s="36" t="s">
        <v>34</v>
      </c>
      <c r="W4" s="37" t="s">
        <v>35</v>
      </c>
      <c r="X4" s="35" t="s">
        <v>29</v>
      </c>
      <c r="Y4" s="36" t="s">
        <v>33</v>
      </c>
      <c r="Z4" s="36" t="s">
        <v>34</v>
      </c>
      <c r="AA4" s="37" t="s">
        <v>35</v>
      </c>
      <c r="AB4" s="35" t="s">
        <v>29</v>
      </c>
      <c r="AC4" s="36" t="s">
        <v>33</v>
      </c>
      <c r="AD4" s="36" t="s">
        <v>34</v>
      </c>
      <c r="AE4" s="37" t="s">
        <v>35</v>
      </c>
      <c r="AF4" s="220"/>
      <c r="AG4" s="35" t="s">
        <v>29</v>
      </c>
      <c r="AH4" s="36" t="s">
        <v>33</v>
      </c>
      <c r="AI4" s="36" t="s">
        <v>34</v>
      </c>
      <c r="AJ4" s="37" t="s">
        <v>35</v>
      </c>
      <c r="AK4" s="35" t="s">
        <v>29</v>
      </c>
      <c r="AL4" s="36" t="s">
        <v>33</v>
      </c>
      <c r="AM4" s="36" t="s">
        <v>34</v>
      </c>
      <c r="AN4" s="37" t="s">
        <v>35</v>
      </c>
      <c r="AO4" s="35" t="s">
        <v>29</v>
      </c>
      <c r="AP4" s="36" t="s">
        <v>33</v>
      </c>
      <c r="AQ4" s="36" t="s">
        <v>34</v>
      </c>
      <c r="AR4" s="37" t="s">
        <v>35</v>
      </c>
      <c r="AS4" s="35" t="s">
        <v>29</v>
      </c>
      <c r="AT4" s="36" t="s">
        <v>33</v>
      </c>
      <c r="AU4" s="36" t="s">
        <v>34</v>
      </c>
      <c r="AV4" s="37" t="s">
        <v>35</v>
      </c>
      <c r="AW4" s="35" t="s">
        <v>29</v>
      </c>
      <c r="AX4" s="36" t="s">
        <v>33</v>
      </c>
      <c r="AY4" s="36" t="s">
        <v>34</v>
      </c>
      <c r="AZ4" s="37" t="s">
        <v>35</v>
      </c>
    </row>
    <row r="5" spans="1:52" s="88" customFormat="1" ht="16.5" customHeight="1">
      <c r="A5" s="39" t="s">
        <v>0</v>
      </c>
      <c r="B5" s="73">
        <f aca="true" t="shared" si="0" ref="B5:C26">SUM(H5,L5,P5,T5,X5,AB5,AG5,AK5,AO5,AS5,AW5)</f>
        <v>404</v>
      </c>
      <c r="C5" s="74">
        <f t="shared" si="0"/>
        <v>404</v>
      </c>
      <c r="D5" s="75">
        <v>0</v>
      </c>
      <c r="E5" s="76">
        <f>C5/B5*100</f>
        <v>100</v>
      </c>
      <c r="F5" s="74">
        <f aca="true" t="shared" si="1" ref="F5:F26">SUM(J5,N5,R5,V5,Z5,AD5,AI5,AM5,AQ5,AU5,AY5)</f>
        <v>404</v>
      </c>
      <c r="G5" s="77">
        <f>F5/C5*10</f>
        <v>10</v>
      </c>
      <c r="H5" s="78"/>
      <c r="I5" s="79"/>
      <c r="J5" s="79"/>
      <c r="K5" s="80" t="e">
        <f aca="true" t="shared" si="2" ref="K5:K26">J5/I5*10</f>
        <v>#DIV/0!</v>
      </c>
      <c r="L5" s="73">
        <v>404</v>
      </c>
      <c r="M5" s="81">
        <v>404</v>
      </c>
      <c r="N5" s="79">
        <v>404</v>
      </c>
      <c r="O5" s="80">
        <f>N5/M5*10</f>
        <v>10</v>
      </c>
      <c r="P5" s="82"/>
      <c r="Q5" s="79"/>
      <c r="R5" s="79"/>
      <c r="S5" s="80" t="e">
        <f>R5/Q5*10</f>
        <v>#DIV/0!</v>
      </c>
      <c r="T5" s="82"/>
      <c r="U5" s="83"/>
      <c r="V5" s="83"/>
      <c r="W5" s="80" t="e">
        <f>V5/U5*10</f>
        <v>#DIV/0!</v>
      </c>
      <c r="X5" s="82"/>
      <c r="Y5" s="83"/>
      <c r="Z5" s="83"/>
      <c r="AA5" s="80" t="e">
        <f>Z5/Y5*10</f>
        <v>#DIV/0!</v>
      </c>
      <c r="AB5" s="82"/>
      <c r="AC5" s="83"/>
      <c r="AD5" s="83"/>
      <c r="AE5" s="80" t="e">
        <f>AD5/AC5*10</f>
        <v>#DIV/0!</v>
      </c>
      <c r="AF5" s="39" t="s">
        <v>0</v>
      </c>
      <c r="AG5" s="84"/>
      <c r="AH5" s="85"/>
      <c r="AI5" s="85"/>
      <c r="AJ5" s="80" t="e">
        <f>AI5/AH5*10</f>
        <v>#DIV/0!</v>
      </c>
      <c r="AK5" s="84"/>
      <c r="AL5" s="85"/>
      <c r="AM5" s="85"/>
      <c r="AN5" s="80" t="e">
        <v>#DIV/0!</v>
      </c>
      <c r="AO5" s="86"/>
      <c r="AP5" s="87"/>
      <c r="AQ5" s="87"/>
      <c r="AR5" s="80" t="e">
        <v>#DIV/0!</v>
      </c>
      <c r="AS5" s="86"/>
      <c r="AT5" s="85"/>
      <c r="AU5" s="85"/>
      <c r="AV5" s="80" t="e">
        <f>AU5/AT5*10</f>
        <v>#DIV/0!</v>
      </c>
      <c r="AW5" s="212"/>
      <c r="AX5" s="85"/>
      <c r="AY5" s="85"/>
      <c r="AZ5" s="80" t="e">
        <v>#DIV/0!</v>
      </c>
    </row>
    <row r="6" spans="1:52" s="88" customFormat="1" ht="16.5" customHeight="1">
      <c r="A6" s="40" t="s">
        <v>15</v>
      </c>
      <c r="B6" s="73">
        <f t="shared" si="0"/>
        <v>6648</v>
      </c>
      <c r="C6" s="74">
        <f t="shared" si="0"/>
        <v>6648</v>
      </c>
      <c r="D6" s="89">
        <v>0</v>
      </c>
      <c r="E6" s="76">
        <f aca="true" t="shared" si="3" ref="E6:E28">C6/B6*100</f>
        <v>100</v>
      </c>
      <c r="F6" s="74">
        <f t="shared" si="1"/>
        <v>4672</v>
      </c>
      <c r="G6" s="77">
        <f aca="true" t="shared" si="4" ref="G6:G28">F6/C6*10</f>
        <v>7.0276774969915765</v>
      </c>
      <c r="H6" s="90">
        <v>1786</v>
      </c>
      <c r="I6" s="91">
        <v>1786</v>
      </c>
      <c r="J6" s="91">
        <v>861</v>
      </c>
      <c r="K6" s="80">
        <f t="shared" si="2"/>
        <v>4.820828667413214</v>
      </c>
      <c r="L6" s="92">
        <v>358</v>
      </c>
      <c r="M6" s="93">
        <v>358</v>
      </c>
      <c r="N6" s="91">
        <v>238</v>
      </c>
      <c r="O6" s="80">
        <f aca="true" t="shared" si="5" ref="O6:O26">N6/M6*10</f>
        <v>6.648044692737431</v>
      </c>
      <c r="P6" s="94"/>
      <c r="Q6" s="91"/>
      <c r="R6" s="91"/>
      <c r="S6" s="80" t="e">
        <f aca="true" t="shared" si="6" ref="S6:S26">R6/Q6*10</f>
        <v>#DIV/0!</v>
      </c>
      <c r="T6" s="94">
        <v>2847</v>
      </c>
      <c r="U6" s="95">
        <v>2847</v>
      </c>
      <c r="V6" s="95">
        <v>2229</v>
      </c>
      <c r="W6" s="80">
        <f aca="true" t="shared" si="7" ref="W6:W26">V6/U6*10</f>
        <v>7.829293993677555</v>
      </c>
      <c r="X6" s="94">
        <v>712</v>
      </c>
      <c r="Y6" s="95">
        <v>712</v>
      </c>
      <c r="Z6" s="95">
        <v>652</v>
      </c>
      <c r="AA6" s="80">
        <f aca="true" t="shared" si="8" ref="AA6:AA26">Z6/Y6*10</f>
        <v>9.157303370786517</v>
      </c>
      <c r="AB6" s="94">
        <v>787</v>
      </c>
      <c r="AC6" s="95">
        <v>787</v>
      </c>
      <c r="AD6" s="95">
        <v>595</v>
      </c>
      <c r="AE6" s="80">
        <f aca="true" t="shared" si="9" ref="AE6:AE26">AD6/AC6*10</f>
        <v>7.560355781448539</v>
      </c>
      <c r="AF6" s="40" t="s">
        <v>15</v>
      </c>
      <c r="AG6" s="94">
        <v>40</v>
      </c>
      <c r="AH6" s="96">
        <v>40</v>
      </c>
      <c r="AI6" s="96">
        <v>12</v>
      </c>
      <c r="AJ6" s="80">
        <f aca="true" t="shared" si="10" ref="AJ6:AJ28">AI6/AH6*10</f>
        <v>3</v>
      </c>
      <c r="AK6" s="94"/>
      <c r="AL6" s="96"/>
      <c r="AM6" s="96"/>
      <c r="AN6" s="80" t="e">
        <v>#DIV/0!</v>
      </c>
      <c r="AO6" s="97"/>
      <c r="AP6" s="98"/>
      <c r="AQ6" s="98"/>
      <c r="AR6" s="80" t="e">
        <v>#DIV/0!</v>
      </c>
      <c r="AS6" s="97">
        <v>118</v>
      </c>
      <c r="AT6" s="96">
        <v>118</v>
      </c>
      <c r="AU6" s="96">
        <v>85</v>
      </c>
      <c r="AV6" s="80">
        <f aca="true" t="shared" si="11" ref="AV6:AV26">AU6/AT6*10</f>
        <v>7.203389830508474</v>
      </c>
      <c r="AW6" s="213"/>
      <c r="AX6" s="96"/>
      <c r="AY6" s="96"/>
      <c r="AZ6" s="80" t="e">
        <v>#DIV/0!</v>
      </c>
    </row>
    <row r="7" spans="1:52" s="88" customFormat="1" ht="16.5" customHeight="1">
      <c r="A7" s="40" t="s">
        <v>66</v>
      </c>
      <c r="B7" s="73">
        <f t="shared" si="0"/>
        <v>9626</v>
      </c>
      <c r="C7" s="74">
        <f t="shared" si="0"/>
        <v>9469</v>
      </c>
      <c r="D7" s="75">
        <v>84</v>
      </c>
      <c r="E7" s="76">
        <f t="shared" si="3"/>
        <v>98.36900062331186</v>
      </c>
      <c r="F7" s="74">
        <f t="shared" si="1"/>
        <v>11982</v>
      </c>
      <c r="G7" s="77">
        <f t="shared" si="4"/>
        <v>12.653923328756997</v>
      </c>
      <c r="H7" s="90">
        <v>707</v>
      </c>
      <c r="I7" s="91">
        <v>707</v>
      </c>
      <c r="J7" s="91">
        <v>1351</v>
      </c>
      <c r="K7" s="80">
        <f t="shared" si="2"/>
        <v>19.10891089108911</v>
      </c>
      <c r="L7" s="92">
        <v>486</v>
      </c>
      <c r="M7" s="93">
        <v>486</v>
      </c>
      <c r="N7" s="91">
        <v>1106</v>
      </c>
      <c r="O7" s="80">
        <f t="shared" si="5"/>
        <v>22.757201646090536</v>
      </c>
      <c r="P7" s="94">
        <v>170</v>
      </c>
      <c r="Q7" s="91">
        <v>170</v>
      </c>
      <c r="R7" s="91">
        <v>285</v>
      </c>
      <c r="S7" s="80">
        <f t="shared" si="6"/>
        <v>16.764705882352942</v>
      </c>
      <c r="T7" s="94">
        <v>2996</v>
      </c>
      <c r="U7" s="95">
        <v>2996</v>
      </c>
      <c r="V7" s="95">
        <v>3977</v>
      </c>
      <c r="W7" s="80">
        <f t="shared" si="7"/>
        <v>13.274365821094793</v>
      </c>
      <c r="X7" s="94">
        <v>977</v>
      </c>
      <c r="Y7" s="95">
        <v>977</v>
      </c>
      <c r="Z7" s="95">
        <v>548</v>
      </c>
      <c r="AA7" s="80">
        <f t="shared" si="8"/>
        <v>5.6090071647901745</v>
      </c>
      <c r="AB7" s="94">
        <v>4195</v>
      </c>
      <c r="AC7" s="95">
        <v>4088</v>
      </c>
      <c r="AD7" s="95">
        <v>4689</v>
      </c>
      <c r="AE7" s="80">
        <f t="shared" si="9"/>
        <v>11.470156555772995</v>
      </c>
      <c r="AF7" s="40" t="s">
        <v>14</v>
      </c>
      <c r="AG7" s="94">
        <v>50</v>
      </c>
      <c r="AH7" s="96"/>
      <c r="AI7" s="96"/>
      <c r="AJ7" s="80" t="e">
        <f t="shared" si="10"/>
        <v>#DIV/0!</v>
      </c>
      <c r="AK7" s="94"/>
      <c r="AL7" s="96"/>
      <c r="AM7" s="96"/>
      <c r="AN7" s="80" t="e">
        <v>#DIV/0!</v>
      </c>
      <c r="AO7" s="97"/>
      <c r="AP7" s="98"/>
      <c r="AQ7" s="98"/>
      <c r="AR7" s="80" t="e">
        <v>#DIV/0!</v>
      </c>
      <c r="AS7" s="97">
        <v>45</v>
      </c>
      <c r="AT7" s="96">
        <v>45</v>
      </c>
      <c r="AU7" s="96">
        <v>26</v>
      </c>
      <c r="AV7" s="80">
        <f t="shared" si="11"/>
        <v>5.777777777777777</v>
      </c>
      <c r="AW7" s="213"/>
      <c r="AX7" s="96"/>
      <c r="AY7" s="96"/>
      <c r="AZ7" s="80" t="e">
        <v>#DIV/0!</v>
      </c>
    </row>
    <row r="8" spans="1:52" s="88" customFormat="1" ht="16.5" customHeight="1">
      <c r="A8" s="40" t="s">
        <v>1</v>
      </c>
      <c r="B8" s="73">
        <f t="shared" si="0"/>
        <v>7068</v>
      </c>
      <c r="C8" s="74">
        <f t="shared" si="0"/>
        <v>5442</v>
      </c>
      <c r="D8" s="89">
        <v>0</v>
      </c>
      <c r="E8" s="76">
        <f t="shared" si="3"/>
        <v>76.99490662139219</v>
      </c>
      <c r="F8" s="74">
        <f t="shared" si="1"/>
        <v>2695.5</v>
      </c>
      <c r="G8" s="77">
        <f t="shared" si="4"/>
        <v>4.953142227122381</v>
      </c>
      <c r="H8" s="90">
        <v>550</v>
      </c>
      <c r="I8" s="91">
        <v>550</v>
      </c>
      <c r="J8" s="91">
        <v>101</v>
      </c>
      <c r="K8" s="80">
        <f t="shared" si="2"/>
        <v>1.8363636363636362</v>
      </c>
      <c r="L8" s="92">
        <v>1382</v>
      </c>
      <c r="M8" s="93">
        <v>1382</v>
      </c>
      <c r="N8" s="91">
        <v>1075.5</v>
      </c>
      <c r="O8" s="80">
        <f t="shared" si="5"/>
        <v>7.782199710564399</v>
      </c>
      <c r="P8" s="94"/>
      <c r="Q8" s="91"/>
      <c r="R8" s="91"/>
      <c r="S8" s="80" t="e">
        <f t="shared" si="6"/>
        <v>#DIV/0!</v>
      </c>
      <c r="T8" s="94">
        <v>1190</v>
      </c>
      <c r="U8" s="95">
        <v>1190</v>
      </c>
      <c r="V8" s="95">
        <v>886</v>
      </c>
      <c r="W8" s="80">
        <f t="shared" si="7"/>
        <v>7.445378151260504</v>
      </c>
      <c r="X8" s="94">
        <v>1575</v>
      </c>
      <c r="Y8" s="95">
        <v>1575</v>
      </c>
      <c r="Z8" s="95">
        <v>505</v>
      </c>
      <c r="AA8" s="80">
        <f t="shared" si="8"/>
        <v>3.2063492063492065</v>
      </c>
      <c r="AB8" s="94">
        <v>800</v>
      </c>
      <c r="AC8" s="95">
        <v>745</v>
      </c>
      <c r="AD8" s="95">
        <v>128</v>
      </c>
      <c r="AE8" s="80">
        <f t="shared" si="9"/>
        <v>1.7181208053691275</v>
      </c>
      <c r="AF8" s="40" t="s">
        <v>1</v>
      </c>
      <c r="AG8" s="94"/>
      <c r="AH8" s="96"/>
      <c r="AI8" s="96"/>
      <c r="AJ8" s="80" t="e">
        <f t="shared" si="10"/>
        <v>#DIV/0!</v>
      </c>
      <c r="AK8" s="94"/>
      <c r="AL8" s="96"/>
      <c r="AM8" s="96"/>
      <c r="AN8" s="80" t="e">
        <v>#DIV/0!</v>
      </c>
      <c r="AO8" s="97">
        <v>1571</v>
      </c>
      <c r="AP8" s="98"/>
      <c r="AQ8" s="98"/>
      <c r="AR8" s="80" t="e">
        <v>#DIV/0!</v>
      </c>
      <c r="AS8" s="97"/>
      <c r="AT8" s="96"/>
      <c r="AU8" s="96"/>
      <c r="AV8" s="80" t="e">
        <f t="shared" si="11"/>
        <v>#DIV/0!</v>
      </c>
      <c r="AW8" s="213"/>
      <c r="AX8" s="96"/>
      <c r="AY8" s="96"/>
      <c r="AZ8" s="80" t="e">
        <v>#DIV/0!</v>
      </c>
    </row>
    <row r="9" spans="1:52" s="88" customFormat="1" ht="16.5" customHeight="1">
      <c r="A9" s="40" t="s">
        <v>2</v>
      </c>
      <c r="B9" s="73">
        <f t="shared" si="0"/>
        <v>13378</v>
      </c>
      <c r="C9" s="74">
        <f t="shared" si="0"/>
        <v>12903</v>
      </c>
      <c r="D9" s="75">
        <v>210</v>
      </c>
      <c r="E9" s="76">
        <f t="shared" si="3"/>
        <v>96.44939452833009</v>
      </c>
      <c r="F9" s="74">
        <f t="shared" si="1"/>
        <v>17811</v>
      </c>
      <c r="G9" s="77">
        <f t="shared" si="4"/>
        <v>13.803766565914904</v>
      </c>
      <c r="H9" s="90">
        <v>3058</v>
      </c>
      <c r="I9" s="91">
        <v>3058</v>
      </c>
      <c r="J9" s="91">
        <v>3697</v>
      </c>
      <c r="K9" s="80">
        <f t="shared" si="2"/>
        <v>12.089601046435579</v>
      </c>
      <c r="L9" s="92">
        <v>368</v>
      </c>
      <c r="M9" s="93">
        <v>368</v>
      </c>
      <c r="N9" s="91">
        <v>485</v>
      </c>
      <c r="O9" s="80">
        <f t="shared" si="5"/>
        <v>13.179347826086955</v>
      </c>
      <c r="P9" s="94">
        <v>35</v>
      </c>
      <c r="Q9" s="91">
        <v>35</v>
      </c>
      <c r="R9" s="91">
        <v>28</v>
      </c>
      <c r="S9" s="80">
        <f t="shared" si="6"/>
        <v>8</v>
      </c>
      <c r="T9" s="94">
        <v>5282</v>
      </c>
      <c r="U9" s="95">
        <v>5022</v>
      </c>
      <c r="V9" s="95">
        <v>8112</v>
      </c>
      <c r="W9" s="80">
        <f t="shared" si="7"/>
        <v>16.152927120669055</v>
      </c>
      <c r="X9" s="94">
        <v>595</v>
      </c>
      <c r="Y9" s="95">
        <v>595</v>
      </c>
      <c r="Z9" s="95">
        <v>932</v>
      </c>
      <c r="AA9" s="80">
        <f t="shared" si="8"/>
        <v>15.663865546218487</v>
      </c>
      <c r="AB9" s="94">
        <v>4040</v>
      </c>
      <c r="AC9" s="95">
        <v>3825</v>
      </c>
      <c r="AD9" s="95">
        <v>4557</v>
      </c>
      <c r="AE9" s="80">
        <f t="shared" si="9"/>
        <v>11.913725490196079</v>
      </c>
      <c r="AF9" s="40" t="s">
        <v>2</v>
      </c>
      <c r="AG9" s="94"/>
      <c r="AH9" s="96"/>
      <c r="AI9" s="96"/>
      <c r="AJ9" s="80" t="e">
        <f t="shared" si="10"/>
        <v>#DIV/0!</v>
      </c>
      <c r="AK9" s="94"/>
      <c r="AL9" s="96"/>
      <c r="AM9" s="96"/>
      <c r="AN9" s="80" t="e">
        <v>#DIV/0!</v>
      </c>
      <c r="AO9" s="97"/>
      <c r="AP9" s="98"/>
      <c r="AQ9" s="98"/>
      <c r="AR9" s="80" t="e">
        <v>#DIV/0!</v>
      </c>
      <c r="AS9" s="97"/>
      <c r="AT9" s="96"/>
      <c r="AU9" s="96"/>
      <c r="AV9" s="80" t="e">
        <f t="shared" si="11"/>
        <v>#DIV/0!</v>
      </c>
      <c r="AW9" s="213"/>
      <c r="AX9" s="96"/>
      <c r="AY9" s="96"/>
      <c r="AZ9" s="80" t="e">
        <v>#DIV/0!</v>
      </c>
    </row>
    <row r="10" spans="1:52" s="88" customFormat="1" ht="16.5" customHeight="1">
      <c r="A10" s="40" t="s">
        <v>27</v>
      </c>
      <c r="B10" s="73">
        <f t="shared" si="0"/>
        <v>16121</v>
      </c>
      <c r="C10" s="74">
        <f t="shared" si="0"/>
        <v>16121</v>
      </c>
      <c r="D10" s="89">
        <v>0</v>
      </c>
      <c r="E10" s="76">
        <f t="shared" si="3"/>
        <v>100</v>
      </c>
      <c r="F10" s="74">
        <f t="shared" si="1"/>
        <v>17142</v>
      </c>
      <c r="G10" s="77">
        <f t="shared" si="4"/>
        <v>10.633335401029713</v>
      </c>
      <c r="H10" s="90">
        <v>7111</v>
      </c>
      <c r="I10" s="91">
        <v>7111</v>
      </c>
      <c r="J10" s="91">
        <v>9236</v>
      </c>
      <c r="K10" s="80">
        <f t="shared" si="2"/>
        <v>12.988327942624103</v>
      </c>
      <c r="L10" s="92">
        <v>376</v>
      </c>
      <c r="M10" s="93">
        <v>376</v>
      </c>
      <c r="N10" s="91">
        <v>520</v>
      </c>
      <c r="O10" s="80">
        <f t="shared" si="5"/>
        <v>13.829787234042554</v>
      </c>
      <c r="P10" s="94"/>
      <c r="Q10" s="91"/>
      <c r="R10" s="91"/>
      <c r="S10" s="80" t="e">
        <f t="shared" si="6"/>
        <v>#DIV/0!</v>
      </c>
      <c r="T10" s="94">
        <v>3448</v>
      </c>
      <c r="U10" s="95">
        <v>3448</v>
      </c>
      <c r="V10" s="95">
        <v>2855</v>
      </c>
      <c r="W10" s="80">
        <f t="shared" si="7"/>
        <v>8.28016241299304</v>
      </c>
      <c r="X10" s="94">
        <v>4028</v>
      </c>
      <c r="Y10" s="95">
        <v>4028</v>
      </c>
      <c r="Z10" s="95">
        <v>3079</v>
      </c>
      <c r="AA10" s="80">
        <f t="shared" si="8"/>
        <v>7.643992055610726</v>
      </c>
      <c r="AB10" s="94">
        <v>876</v>
      </c>
      <c r="AC10" s="95">
        <v>876</v>
      </c>
      <c r="AD10" s="95">
        <v>1220</v>
      </c>
      <c r="AE10" s="80">
        <f t="shared" si="9"/>
        <v>13.926940639269407</v>
      </c>
      <c r="AF10" s="40" t="s">
        <v>27</v>
      </c>
      <c r="AG10" s="94">
        <v>62</v>
      </c>
      <c r="AH10" s="96">
        <v>62</v>
      </c>
      <c r="AI10" s="96">
        <v>31</v>
      </c>
      <c r="AJ10" s="80">
        <f t="shared" si="10"/>
        <v>5</v>
      </c>
      <c r="AK10" s="94">
        <v>200</v>
      </c>
      <c r="AL10" s="96">
        <v>200</v>
      </c>
      <c r="AM10" s="96">
        <v>181</v>
      </c>
      <c r="AN10" s="80">
        <f>AM10/AL10*10</f>
        <v>9.05</v>
      </c>
      <c r="AO10" s="97"/>
      <c r="AP10" s="98"/>
      <c r="AQ10" s="98"/>
      <c r="AR10" s="80" t="e">
        <v>#DIV/0!</v>
      </c>
      <c r="AS10" s="97">
        <v>20</v>
      </c>
      <c r="AT10" s="96">
        <v>20</v>
      </c>
      <c r="AU10" s="96">
        <v>20</v>
      </c>
      <c r="AV10" s="80">
        <f t="shared" si="11"/>
        <v>10</v>
      </c>
      <c r="AW10" s="213"/>
      <c r="AX10" s="96"/>
      <c r="AY10" s="96"/>
      <c r="AZ10" s="80" t="e">
        <v>#DIV/0!</v>
      </c>
    </row>
    <row r="11" spans="1:52" s="88" customFormat="1" ht="16.5" customHeight="1">
      <c r="A11" s="40" t="s">
        <v>3</v>
      </c>
      <c r="B11" s="73">
        <f t="shared" si="0"/>
        <v>41525</v>
      </c>
      <c r="C11" s="74">
        <f t="shared" si="0"/>
        <v>41148</v>
      </c>
      <c r="D11" s="75">
        <v>639</v>
      </c>
      <c r="E11" s="76">
        <f t="shared" si="3"/>
        <v>99.0921131848284</v>
      </c>
      <c r="F11" s="74">
        <f t="shared" si="1"/>
        <v>57479</v>
      </c>
      <c r="G11" s="77">
        <f t="shared" si="4"/>
        <v>13.968844172256246</v>
      </c>
      <c r="H11" s="90">
        <v>4719</v>
      </c>
      <c r="I11" s="91">
        <v>4719</v>
      </c>
      <c r="J11" s="91">
        <v>4098</v>
      </c>
      <c r="K11" s="80">
        <f t="shared" si="2"/>
        <v>8.684043229497775</v>
      </c>
      <c r="L11" s="92">
        <v>1174</v>
      </c>
      <c r="M11" s="93">
        <v>1174</v>
      </c>
      <c r="N11" s="91">
        <v>1007</v>
      </c>
      <c r="O11" s="80">
        <f t="shared" si="5"/>
        <v>8.577512776831345</v>
      </c>
      <c r="P11" s="94">
        <v>1040</v>
      </c>
      <c r="Q11" s="91">
        <v>1040</v>
      </c>
      <c r="R11" s="91">
        <v>1405</v>
      </c>
      <c r="S11" s="80">
        <f t="shared" si="6"/>
        <v>13.509615384615385</v>
      </c>
      <c r="T11" s="94">
        <v>7844</v>
      </c>
      <c r="U11" s="95">
        <v>7844</v>
      </c>
      <c r="V11" s="95">
        <v>12724</v>
      </c>
      <c r="W11" s="80">
        <f t="shared" si="7"/>
        <v>16.22131565527792</v>
      </c>
      <c r="X11" s="94">
        <v>3269</v>
      </c>
      <c r="Y11" s="95">
        <v>3269</v>
      </c>
      <c r="Z11" s="95">
        <v>3634</v>
      </c>
      <c r="AA11" s="80">
        <f t="shared" si="8"/>
        <v>11.116549403487305</v>
      </c>
      <c r="AB11" s="94">
        <v>22869</v>
      </c>
      <c r="AC11" s="95">
        <v>22869</v>
      </c>
      <c r="AD11" s="95">
        <v>34471</v>
      </c>
      <c r="AE11" s="80">
        <f t="shared" si="9"/>
        <v>15.073243255061437</v>
      </c>
      <c r="AF11" s="40" t="s">
        <v>3</v>
      </c>
      <c r="AG11" s="94">
        <v>336</v>
      </c>
      <c r="AH11" s="96">
        <v>165</v>
      </c>
      <c r="AI11" s="96">
        <v>92</v>
      </c>
      <c r="AJ11" s="80">
        <f t="shared" si="10"/>
        <v>5.575757575757576</v>
      </c>
      <c r="AK11" s="94">
        <v>206</v>
      </c>
      <c r="AL11" s="96"/>
      <c r="AM11" s="96"/>
      <c r="AN11" s="80" t="e">
        <f>AM11/AL11*10</f>
        <v>#DIV/0!</v>
      </c>
      <c r="AO11" s="97"/>
      <c r="AP11" s="98"/>
      <c r="AQ11" s="98"/>
      <c r="AR11" s="80" t="e">
        <v>#DIV/0!</v>
      </c>
      <c r="AS11" s="97">
        <v>68</v>
      </c>
      <c r="AT11" s="96">
        <v>68</v>
      </c>
      <c r="AU11" s="96">
        <v>48</v>
      </c>
      <c r="AV11" s="80">
        <f t="shared" si="11"/>
        <v>7.058823529411765</v>
      </c>
      <c r="AW11" s="213"/>
      <c r="AX11" s="96"/>
      <c r="AY11" s="96"/>
      <c r="AZ11" s="80" t="e">
        <v>#DIV/0!</v>
      </c>
    </row>
    <row r="12" spans="1:52" s="88" customFormat="1" ht="16.5" customHeight="1">
      <c r="A12" s="40" t="s">
        <v>4</v>
      </c>
      <c r="B12" s="73">
        <f t="shared" si="0"/>
        <v>83087</v>
      </c>
      <c r="C12" s="74">
        <f t="shared" si="0"/>
        <v>82049</v>
      </c>
      <c r="D12" s="89">
        <v>86</v>
      </c>
      <c r="E12" s="76">
        <f t="shared" si="3"/>
        <v>98.75070709015851</v>
      </c>
      <c r="F12" s="74">
        <f t="shared" si="1"/>
        <v>142505</v>
      </c>
      <c r="G12" s="77">
        <f t="shared" si="4"/>
        <v>17.36827993028556</v>
      </c>
      <c r="H12" s="90">
        <v>30193</v>
      </c>
      <c r="I12" s="91">
        <v>30193</v>
      </c>
      <c r="J12" s="91">
        <v>28784</v>
      </c>
      <c r="K12" s="80">
        <f t="shared" si="2"/>
        <v>9.533335541350644</v>
      </c>
      <c r="L12" s="92">
        <v>10167</v>
      </c>
      <c r="M12" s="93">
        <v>10167</v>
      </c>
      <c r="N12" s="91">
        <v>23638</v>
      </c>
      <c r="O12" s="80">
        <f t="shared" si="5"/>
        <v>23.249729517065013</v>
      </c>
      <c r="P12" s="94">
        <v>2911</v>
      </c>
      <c r="Q12" s="91">
        <v>2911</v>
      </c>
      <c r="R12" s="91">
        <v>7649</v>
      </c>
      <c r="S12" s="80">
        <f t="shared" si="6"/>
        <v>26.27619374785297</v>
      </c>
      <c r="T12" s="94">
        <v>17722</v>
      </c>
      <c r="U12" s="95">
        <v>17722</v>
      </c>
      <c r="V12" s="95">
        <v>39664</v>
      </c>
      <c r="W12" s="80">
        <f t="shared" si="7"/>
        <v>22.381221081142083</v>
      </c>
      <c r="X12" s="94">
        <v>4064</v>
      </c>
      <c r="Y12" s="95">
        <v>4064</v>
      </c>
      <c r="Z12" s="95">
        <v>12422</v>
      </c>
      <c r="AA12" s="80">
        <f t="shared" si="8"/>
        <v>30.565944881889763</v>
      </c>
      <c r="AB12" s="94">
        <v>15680</v>
      </c>
      <c r="AC12" s="95">
        <v>15680</v>
      </c>
      <c r="AD12" s="95">
        <v>29235</v>
      </c>
      <c r="AE12" s="80">
        <f t="shared" si="9"/>
        <v>18.644770408163264</v>
      </c>
      <c r="AF12" s="40" t="s">
        <v>4</v>
      </c>
      <c r="AG12" s="94">
        <v>217</v>
      </c>
      <c r="AH12" s="96">
        <v>217</v>
      </c>
      <c r="AI12" s="96">
        <v>106</v>
      </c>
      <c r="AJ12" s="80">
        <f t="shared" si="10"/>
        <v>4.88479262672811</v>
      </c>
      <c r="AK12" s="94">
        <v>161</v>
      </c>
      <c r="AL12" s="96">
        <v>161</v>
      </c>
      <c r="AM12" s="96">
        <v>106</v>
      </c>
      <c r="AN12" s="80">
        <f>AM12/AL12*10</f>
        <v>6.583850931677019</v>
      </c>
      <c r="AO12" s="97">
        <v>1038</v>
      </c>
      <c r="AP12" s="98"/>
      <c r="AQ12" s="98"/>
      <c r="AR12" s="80" t="e">
        <v>#DIV/0!</v>
      </c>
      <c r="AS12" s="97">
        <v>505</v>
      </c>
      <c r="AT12" s="96">
        <v>505</v>
      </c>
      <c r="AU12" s="96">
        <v>502</v>
      </c>
      <c r="AV12" s="80">
        <f t="shared" si="11"/>
        <v>9.94059405940594</v>
      </c>
      <c r="AW12" s="213">
        <v>429</v>
      </c>
      <c r="AX12" s="96">
        <v>429</v>
      </c>
      <c r="AY12" s="96">
        <v>399</v>
      </c>
      <c r="AZ12" s="80">
        <f aca="true" t="shared" si="12" ref="AZ12:AZ19">AY12/AX12*10</f>
        <v>9.300699300699302</v>
      </c>
    </row>
    <row r="13" spans="1:52" s="88" customFormat="1" ht="16.5" customHeight="1">
      <c r="A13" s="40" t="s">
        <v>5</v>
      </c>
      <c r="B13" s="73">
        <f t="shared" si="0"/>
        <v>11620</v>
      </c>
      <c r="C13" s="74">
        <f t="shared" si="0"/>
        <v>11620</v>
      </c>
      <c r="D13" s="75">
        <v>0</v>
      </c>
      <c r="E13" s="76">
        <f t="shared" si="3"/>
        <v>100</v>
      </c>
      <c r="F13" s="74">
        <f t="shared" si="1"/>
        <v>9973</v>
      </c>
      <c r="G13" s="77">
        <f t="shared" si="4"/>
        <v>8.582616179001722</v>
      </c>
      <c r="H13" s="90">
        <v>5121</v>
      </c>
      <c r="I13" s="91">
        <v>5121</v>
      </c>
      <c r="J13" s="91">
        <v>3244</v>
      </c>
      <c r="K13" s="80">
        <f t="shared" si="2"/>
        <v>6.334700253856669</v>
      </c>
      <c r="L13" s="92">
        <v>1796</v>
      </c>
      <c r="M13" s="93">
        <v>1796</v>
      </c>
      <c r="N13" s="91">
        <v>2246</v>
      </c>
      <c r="O13" s="80">
        <f t="shared" si="5"/>
        <v>12.505567928730512</v>
      </c>
      <c r="P13" s="94">
        <v>353</v>
      </c>
      <c r="Q13" s="91">
        <v>353</v>
      </c>
      <c r="R13" s="91">
        <v>394</v>
      </c>
      <c r="S13" s="80">
        <f t="shared" si="6"/>
        <v>11.161473087818695</v>
      </c>
      <c r="T13" s="94">
        <v>1150</v>
      </c>
      <c r="U13" s="95">
        <v>1150</v>
      </c>
      <c r="V13" s="95">
        <v>972</v>
      </c>
      <c r="W13" s="80">
        <f t="shared" si="7"/>
        <v>8.452173913043477</v>
      </c>
      <c r="X13" s="94">
        <v>1824</v>
      </c>
      <c r="Y13" s="95">
        <v>1824</v>
      </c>
      <c r="Z13" s="95">
        <v>1407</v>
      </c>
      <c r="AA13" s="80">
        <f t="shared" si="8"/>
        <v>7.713815789473685</v>
      </c>
      <c r="AB13" s="94">
        <v>1071</v>
      </c>
      <c r="AC13" s="95">
        <v>1071</v>
      </c>
      <c r="AD13" s="95">
        <v>1421</v>
      </c>
      <c r="AE13" s="80">
        <f t="shared" si="9"/>
        <v>13.26797385620915</v>
      </c>
      <c r="AF13" s="40" t="s">
        <v>5</v>
      </c>
      <c r="AG13" s="94">
        <v>65</v>
      </c>
      <c r="AH13" s="96">
        <v>65</v>
      </c>
      <c r="AI13" s="96">
        <v>43</v>
      </c>
      <c r="AJ13" s="80">
        <f t="shared" si="10"/>
        <v>6.615384615384615</v>
      </c>
      <c r="AK13" s="94">
        <v>130</v>
      </c>
      <c r="AL13" s="96">
        <v>130</v>
      </c>
      <c r="AM13" s="96">
        <v>114</v>
      </c>
      <c r="AN13" s="80">
        <f>AM13/AL13*10</f>
        <v>8.76923076923077</v>
      </c>
      <c r="AO13" s="97"/>
      <c r="AP13" s="98"/>
      <c r="AQ13" s="98"/>
      <c r="AR13" s="80" t="e">
        <v>#DIV/0!</v>
      </c>
      <c r="AS13" s="97">
        <v>110</v>
      </c>
      <c r="AT13" s="96">
        <v>110</v>
      </c>
      <c r="AU13" s="96">
        <v>132</v>
      </c>
      <c r="AV13" s="80">
        <f t="shared" si="11"/>
        <v>12</v>
      </c>
      <c r="AW13" s="213"/>
      <c r="AX13" s="96"/>
      <c r="AY13" s="96"/>
      <c r="AZ13" s="80" t="e">
        <f t="shared" si="12"/>
        <v>#DIV/0!</v>
      </c>
    </row>
    <row r="14" spans="1:52" s="88" customFormat="1" ht="16.5" customHeight="1">
      <c r="A14" s="40" t="s">
        <v>6</v>
      </c>
      <c r="B14" s="73">
        <f t="shared" si="0"/>
        <v>24024</v>
      </c>
      <c r="C14" s="74">
        <f t="shared" si="0"/>
        <v>20522</v>
      </c>
      <c r="D14" s="89">
        <v>50</v>
      </c>
      <c r="E14" s="76">
        <f t="shared" si="3"/>
        <v>85.42291042291042</v>
      </c>
      <c r="F14" s="74">
        <f t="shared" si="1"/>
        <v>27130</v>
      </c>
      <c r="G14" s="77">
        <f t="shared" si="4"/>
        <v>13.219959068316928</v>
      </c>
      <c r="H14" s="90">
        <v>5586</v>
      </c>
      <c r="I14" s="91">
        <v>5586</v>
      </c>
      <c r="J14" s="91">
        <v>5901</v>
      </c>
      <c r="K14" s="80">
        <f t="shared" si="2"/>
        <v>10.563909774436091</v>
      </c>
      <c r="L14" s="92">
        <v>450</v>
      </c>
      <c r="M14" s="93">
        <v>450</v>
      </c>
      <c r="N14" s="91">
        <v>879</v>
      </c>
      <c r="O14" s="80">
        <f t="shared" si="5"/>
        <v>19.533333333333335</v>
      </c>
      <c r="P14" s="94">
        <v>16</v>
      </c>
      <c r="Q14" s="91">
        <v>16</v>
      </c>
      <c r="R14" s="91">
        <v>32</v>
      </c>
      <c r="S14" s="80">
        <f t="shared" si="6"/>
        <v>20</v>
      </c>
      <c r="T14" s="94">
        <v>4963</v>
      </c>
      <c r="U14" s="95">
        <v>4963</v>
      </c>
      <c r="V14" s="95">
        <v>8067</v>
      </c>
      <c r="W14" s="80">
        <f t="shared" si="7"/>
        <v>16.25428168446504</v>
      </c>
      <c r="X14" s="94">
        <v>1156</v>
      </c>
      <c r="Y14" s="95">
        <v>1156</v>
      </c>
      <c r="Z14" s="95">
        <v>1820</v>
      </c>
      <c r="AA14" s="80">
        <f t="shared" si="8"/>
        <v>15.7439446366782</v>
      </c>
      <c r="AB14" s="94">
        <v>8181</v>
      </c>
      <c r="AC14" s="95">
        <v>8181</v>
      </c>
      <c r="AD14" s="95">
        <v>10346</v>
      </c>
      <c r="AE14" s="80">
        <f t="shared" si="9"/>
        <v>12.64637574868598</v>
      </c>
      <c r="AF14" s="40" t="s">
        <v>6</v>
      </c>
      <c r="AG14" s="94">
        <v>60</v>
      </c>
      <c r="AH14" s="96">
        <v>60</v>
      </c>
      <c r="AI14" s="96">
        <v>30</v>
      </c>
      <c r="AJ14" s="80">
        <f t="shared" si="10"/>
        <v>5</v>
      </c>
      <c r="AK14" s="94">
        <v>217</v>
      </c>
      <c r="AL14" s="96">
        <v>110</v>
      </c>
      <c r="AM14" s="96">
        <v>55</v>
      </c>
      <c r="AN14" s="80">
        <f>AM14/AL14*10</f>
        <v>5</v>
      </c>
      <c r="AO14" s="97">
        <v>3395</v>
      </c>
      <c r="AP14" s="98"/>
      <c r="AQ14" s="98"/>
      <c r="AR14" s="80" t="e">
        <v>#DIV/0!</v>
      </c>
      <c r="AS14" s="97"/>
      <c r="AT14" s="96"/>
      <c r="AU14" s="96"/>
      <c r="AV14" s="80" t="e">
        <f t="shared" si="11"/>
        <v>#DIV/0!</v>
      </c>
      <c r="AW14" s="213"/>
      <c r="AX14" s="96"/>
      <c r="AY14" s="96"/>
      <c r="AZ14" s="80" t="e">
        <f t="shared" si="12"/>
        <v>#DIV/0!</v>
      </c>
    </row>
    <row r="15" spans="1:52" s="88" customFormat="1" ht="16.5" customHeight="1">
      <c r="A15" s="40" t="s">
        <v>7</v>
      </c>
      <c r="B15" s="73">
        <f t="shared" si="0"/>
        <v>9451</v>
      </c>
      <c r="C15" s="74">
        <f t="shared" si="0"/>
        <v>9451</v>
      </c>
      <c r="D15" s="75">
        <v>0</v>
      </c>
      <c r="E15" s="76">
        <f t="shared" si="3"/>
        <v>100</v>
      </c>
      <c r="F15" s="74">
        <f t="shared" si="1"/>
        <v>9501</v>
      </c>
      <c r="G15" s="77">
        <f t="shared" si="4"/>
        <v>10.052904454555074</v>
      </c>
      <c r="H15" s="90">
        <v>3689</v>
      </c>
      <c r="I15" s="91">
        <v>3689</v>
      </c>
      <c r="J15" s="91">
        <v>4390</v>
      </c>
      <c r="K15" s="80">
        <f t="shared" si="2"/>
        <v>11.900243968555165</v>
      </c>
      <c r="L15" s="92">
        <v>1117</v>
      </c>
      <c r="M15" s="93">
        <v>1117</v>
      </c>
      <c r="N15" s="91">
        <v>1228</v>
      </c>
      <c r="O15" s="80">
        <f t="shared" si="5"/>
        <v>10.99373321396598</v>
      </c>
      <c r="P15" s="94"/>
      <c r="Q15" s="91"/>
      <c r="R15" s="91"/>
      <c r="S15" s="80" t="e">
        <f t="shared" si="6"/>
        <v>#DIV/0!</v>
      </c>
      <c r="T15" s="94">
        <v>3177</v>
      </c>
      <c r="U15" s="95">
        <v>3177</v>
      </c>
      <c r="V15" s="95">
        <v>2973</v>
      </c>
      <c r="W15" s="80">
        <f t="shared" si="7"/>
        <v>9.357884796978283</v>
      </c>
      <c r="X15" s="94">
        <v>1320</v>
      </c>
      <c r="Y15" s="95">
        <v>1320</v>
      </c>
      <c r="Z15" s="95">
        <v>732</v>
      </c>
      <c r="AA15" s="80">
        <f t="shared" si="8"/>
        <v>5.545454545454546</v>
      </c>
      <c r="AB15" s="94">
        <v>148</v>
      </c>
      <c r="AC15" s="95">
        <v>148</v>
      </c>
      <c r="AD15" s="95">
        <v>178</v>
      </c>
      <c r="AE15" s="80">
        <f t="shared" si="9"/>
        <v>12.027027027027026</v>
      </c>
      <c r="AF15" s="40" t="s">
        <v>7</v>
      </c>
      <c r="AG15" s="94"/>
      <c r="AH15" s="96"/>
      <c r="AI15" s="96"/>
      <c r="AJ15" s="80" t="e">
        <f t="shared" si="10"/>
        <v>#DIV/0!</v>
      </c>
      <c r="AK15" s="94"/>
      <c r="AL15" s="96"/>
      <c r="AM15" s="96"/>
      <c r="AN15" s="80" t="e">
        <v>#DIV/0!</v>
      </c>
      <c r="AO15" s="97"/>
      <c r="AP15" s="98"/>
      <c r="AQ15" s="98"/>
      <c r="AR15" s="80" t="e">
        <v>#DIV/0!</v>
      </c>
      <c r="AS15" s="97"/>
      <c r="AT15" s="96"/>
      <c r="AU15" s="96"/>
      <c r="AV15" s="80" t="e">
        <f t="shared" si="11"/>
        <v>#DIV/0!</v>
      </c>
      <c r="AW15" s="214"/>
      <c r="AX15" s="96"/>
      <c r="AY15" s="96"/>
      <c r="AZ15" s="80" t="e">
        <f t="shared" si="12"/>
        <v>#DIV/0!</v>
      </c>
    </row>
    <row r="16" spans="1:52" s="88" customFormat="1" ht="16.5" customHeight="1">
      <c r="A16" s="40" t="s">
        <v>8</v>
      </c>
      <c r="B16" s="73">
        <f t="shared" si="0"/>
        <v>7849</v>
      </c>
      <c r="C16" s="74">
        <f t="shared" si="0"/>
        <v>7849</v>
      </c>
      <c r="D16" s="89">
        <v>0</v>
      </c>
      <c r="E16" s="76">
        <f t="shared" si="3"/>
        <v>100</v>
      </c>
      <c r="F16" s="74">
        <f t="shared" si="1"/>
        <v>5818</v>
      </c>
      <c r="G16" s="77">
        <f t="shared" si="4"/>
        <v>7.412409224104981</v>
      </c>
      <c r="H16" s="90">
        <v>2592</v>
      </c>
      <c r="I16" s="91">
        <v>2592</v>
      </c>
      <c r="J16" s="91">
        <v>1995</v>
      </c>
      <c r="K16" s="80">
        <f t="shared" si="2"/>
        <v>7.6967592592592595</v>
      </c>
      <c r="L16" s="92">
        <v>1152</v>
      </c>
      <c r="M16" s="93">
        <v>1152</v>
      </c>
      <c r="N16" s="91">
        <v>690</v>
      </c>
      <c r="O16" s="80">
        <f t="shared" si="5"/>
        <v>5.989583333333334</v>
      </c>
      <c r="P16" s="94"/>
      <c r="Q16" s="91"/>
      <c r="R16" s="91"/>
      <c r="S16" s="80" t="e">
        <f t="shared" si="6"/>
        <v>#DIV/0!</v>
      </c>
      <c r="T16" s="94">
        <v>2830</v>
      </c>
      <c r="U16" s="95">
        <v>2830</v>
      </c>
      <c r="V16" s="95">
        <v>2503</v>
      </c>
      <c r="W16" s="80">
        <f t="shared" si="7"/>
        <v>8.84452296819788</v>
      </c>
      <c r="X16" s="94">
        <v>850</v>
      </c>
      <c r="Y16" s="95">
        <v>850</v>
      </c>
      <c r="Z16" s="95">
        <v>465</v>
      </c>
      <c r="AA16" s="80">
        <f t="shared" si="8"/>
        <v>5.470588235294118</v>
      </c>
      <c r="AB16" s="94">
        <v>300</v>
      </c>
      <c r="AC16" s="95">
        <v>300</v>
      </c>
      <c r="AD16" s="95">
        <v>122</v>
      </c>
      <c r="AE16" s="80">
        <f t="shared" si="9"/>
        <v>4.066666666666666</v>
      </c>
      <c r="AF16" s="40" t="s">
        <v>8</v>
      </c>
      <c r="AG16" s="94"/>
      <c r="AH16" s="96"/>
      <c r="AI16" s="96"/>
      <c r="AJ16" s="80" t="e">
        <f t="shared" si="10"/>
        <v>#DIV/0!</v>
      </c>
      <c r="AK16" s="94">
        <v>125</v>
      </c>
      <c r="AL16" s="96">
        <v>125</v>
      </c>
      <c r="AM16" s="96">
        <v>43</v>
      </c>
      <c r="AN16" s="80">
        <f>AM16/AL16*10</f>
        <v>3.4399999999999995</v>
      </c>
      <c r="AO16" s="97"/>
      <c r="AP16" s="98"/>
      <c r="AQ16" s="98"/>
      <c r="AR16" s="80" t="e">
        <v>#DIV/0!</v>
      </c>
      <c r="AS16" s="97"/>
      <c r="AT16" s="96"/>
      <c r="AU16" s="96"/>
      <c r="AV16" s="80" t="e">
        <f t="shared" si="11"/>
        <v>#DIV/0!</v>
      </c>
      <c r="AW16" s="213"/>
      <c r="AX16" s="96"/>
      <c r="AY16" s="96"/>
      <c r="AZ16" s="80" t="e">
        <f t="shared" si="12"/>
        <v>#DIV/0!</v>
      </c>
    </row>
    <row r="17" spans="1:52" s="88" customFormat="1" ht="16.5" customHeight="1">
      <c r="A17" s="40" t="s">
        <v>18</v>
      </c>
      <c r="B17" s="73">
        <f t="shared" si="0"/>
        <v>16749</v>
      </c>
      <c r="C17" s="74">
        <f t="shared" si="0"/>
        <v>16749</v>
      </c>
      <c r="D17" s="75">
        <v>0</v>
      </c>
      <c r="E17" s="76">
        <f t="shared" si="3"/>
        <v>100</v>
      </c>
      <c r="F17" s="74">
        <f t="shared" si="1"/>
        <v>21401</v>
      </c>
      <c r="G17" s="77">
        <f t="shared" si="4"/>
        <v>12.777479252492688</v>
      </c>
      <c r="H17" s="90">
        <v>4210</v>
      </c>
      <c r="I17" s="91">
        <v>4210</v>
      </c>
      <c r="J17" s="91">
        <v>7475</v>
      </c>
      <c r="K17" s="80">
        <f t="shared" si="2"/>
        <v>17.755344418052257</v>
      </c>
      <c r="L17" s="92">
        <v>510</v>
      </c>
      <c r="M17" s="93">
        <v>510</v>
      </c>
      <c r="N17" s="91">
        <v>598</v>
      </c>
      <c r="O17" s="80">
        <f t="shared" si="5"/>
        <v>11.725490196078432</v>
      </c>
      <c r="P17" s="94"/>
      <c r="Q17" s="91"/>
      <c r="R17" s="91"/>
      <c r="S17" s="80" t="e">
        <f t="shared" si="6"/>
        <v>#DIV/0!</v>
      </c>
      <c r="T17" s="94">
        <v>7381</v>
      </c>
      <c r="U17" s="95">
        <v>7381</v>
      </c>
      <c r="V17" s="95">
        <v>8912</v>
      </c>
      <c r="W17" s="80">
        <f t="shared" si="7"/>
        <v>12.074244682292372</v>
      </c>
      <c r="X17" s="94">
        <v>1948</v>
      </c>
      <c r="Y17" s="95">
        <v>1948</v>
      </c>
      <c r="Z17" s="95">
        <v>2025</v>
      </c>
      <c r="AA17" s="80">
        <f t="shared" si="8"/>
        <v>10.395277207392198</v>
      </c>
      <c r="AB17" s="94">
        <v>2447</v>
      </c>
      <c r="AC17" s="95">
        <v>2447</v>
      </c>
      <c r="AD17" s="95">
        <v>2218</v>
      </c>
      <c r="AE17" s="80">
        <f t="shared" si="9"/>
        <v>9.06416019615856</v>
      </c>
      <c r="AF17" s="40" t="s">
        <v>18</v>
      </c>
      <c r="AG17" s="94">
        <v>125</v>
      </c>
      <c r="AH17" s="96">
        <v>125</v>
      </c>
      <c r="AI17" s="96">
        <v>109</v>
      </c>
      <c r="AJ17" s="80">
        <f t="shared" si="10"/>
        <v>8.72</v>
      </c>
      <c r="AK17" s="94"/>
      <c r="AL17" s="96"/>
      <c r="AM17" s="96"/>
      <c r="AN17" s="80" t="e">
        <v>#DIV/0!</v>
      </c>
      <c r="AO17" s="97"/>
      <c r="AP17" s="98"/>
      <c r="AQ17" s="98"/>
      <c r="AR17" s="80" t="e">
        <v>#DIV/0!</v>
      </c>
      <c r="AS17" s="97"/>
      <c r="AT17" s="96"/>
      <c r="AU17" s="96"/>
      <c r="AV17" s="80" t="e">
        <f t="shared" si="11"/>
        <v>#DIV/0!</v>
      </c>
      <c r="AW17" s="213">
        <v>128</v>
      </c>
      <c r="AX17" s="96">
        <v>128</v>
      </c>
      <c r="AY17" s="96">
        <v>64</v>
      </c>
      <c r="AZ17" s="80">
        <f t="shared" si="12"/>
        <v>5</v>
      </c>
    </row>
    <row r="18" spans="1:52" s="88" customFormat="1" ht="16.5" customHeight="1">
      <c r="A18" s="40" t="s">
        <v>9</v>
      </c>
      <c r="B18" s="73">
        <f t="shared" si="0"/>
        <v>10075</v>
      </c>
      <c r="C18" s="74">
        <f t="shared" si="0"/>
        <v>9735</v>
      </c>
      <c r="D18" s="89">
        <v>0</v>
      </c>
      <c r="E18" s="76">
        <f t="shared" si="3"/>
        <v>96.62531017369727</v>
      </c>
      <c r="F18" s="74">
        <f t="shared" si="1"/>
        <v>11615</v>
      </c>
      <c r="G18" s="77">
        <f t="shared" si="4"/>
        <v>11.931176168464305</v>
      </c>
      <c r="H18" s="90">
        <v>1150</v>
      </c>
      <c r="I18" s="91">
        <v>1150</v>
      </c>
      <c r="J18" s="91">
        <v>1251</v>
      </c>
      <c r="K18" s="80">
        <f t="shared" si="2"/>
        <v>10.878260869565217</v>
      </c>
      <c r="L18" s="92">
        <v>130</v>
      </c>
      <c r="M18" s="93">
        <v>130</v>
      </c>
      <c r="N18" s="91">
        <v>99</v>
      </c>
      <c r="O18" s="80">
        <f t="shared" si="5"/>
        <v>7.615384615384615</v>
      </c>
      <c r="P18" s="94"/>
      <c r="Q18" s="91"/>
      <c r="R18" s="91"/>
      <c r="S18" s="80" t="e">
        <f t="shared" si="6"/>
        <v>#DIV/0!</v>
      </c>
      <c r="T18" s="94">
        <v>3869</v>
      </c>
      <c r="U18" s="95">
        <v>3869</v>
      </c>
      <c r="V18" s="95">
        <v>4938</v>
      </c>
      <c r="W18" s="80">
        <f t="shared" si="7"/>
        <v>12.762987852158181</v>
      </c>
      <c r="X18" s="94">
        <v>724</v>
      </c>
      <c r="Y18" s="95">
        <v>724</v>
      </c>
      <c r="Z18" s="95">
        <v>674</v>
      </c>
      <c r="AA18" s="80">
        <f t="shared" si="8"/>
        <v>9.30939226519337</v>
      </c>
      <c r="AB18" s="94">
        <v>3485</v>
      </c>
      <c r="AC18" s="95">
        <v>3485</v>
      </c>
      <c r="AD18" s="95">
        <v>4449</v>
      </c>
      <c r="AE18" s="80">
        <f t="shared" si="9"/>
        <v>12.766140602582496</v>
      </c>
      <c r="AF18" s="40" t="s">
        <v>9</v>
      </c>
      <c r="AG18" s="94">
        <v>717</v>
      </c>
      <c r="AH18" s="96">
        <v>377</v>
      </c>
      <c r="AI18" s="96">
        <v>204</v>
      </c>
      <c r="AJ18" s="80">
        <f t="shared" si="10"/>
        <v>5.411140583554377</v>
      </c>
      <c r="AK18" s="94"/>
      <c r="AL18" s="96"/>
      <c r="AM18" s="96"/>
      <c r="AN18" s="80" t="e">
        <v>#DIV/0!</v>
      </c>
      <c r="AO18" s="97"/>
      <c r="AP18" s="98"/>
      <c r="AQ18" s="98"/>
      <c r="AR18" s="80" t="e">
        <v>#DIV/0!</v>
      </c>
      <c r="AS18" s="97"/>
      <c r="AT18" s="96"/>
      <c r="AU18" s="96"/>
      <c r="AV18" s="80" t="e">
        <f t="shared" si="11"/>
        <v>#DIV/0!</v>
      </c>
      <c r="AW18" s="213"/>
      <c r="AX18" s="96"/>
      <c r="AY18" s="96"/>
      <c r="AZ18" s="80" t="e">
        <f t="shared" si="12"/>
        <v>#DIV/0!</v>
      </c>
    </row>
    <row r="19" spans="1:52" s="88" customFormat="1" ht="16.5" customHeight="1">
      <c r="A19" s="40" t="s">
        <v>10</v>
      </c>
      <c r="B19" s="73">
        <f t="shared" si="0"/>
        <v>6499</v>
      </c>
      <c r="C19" s="74">
        <f t="shared" si="0"/>
        <v>6499</v>
      </c>
      <c r="D19" s="75">
        <v>0</v>
      </c>
      <c r="E19" s="76">
        <f t="shared" si="3"/>
        <v>100</v>
      </c>
      <c r="F19" s="74">
        <f t="shared" si="1"/>
        <v>4841.6</v>
      </c>
      <c r="G19" s="77">
        <f t="shared" si="4"/>
        <v>7.449761501769504</v>
      </c>
      <c r="H19" s="90">
        <v>705</v>
      </c>
      <c r="I19" s="91">
        <v>705</v>
      </c>
      <c r="J19" s="91">
        <v>392</v>
      </c>
      <c r="K19" s="80">
        <f t="shared" si="2"/>
        <v>5.560283687943262</v>
      </c>
      <c r="L19" s="92">
        <v>1020</v>
      </c>
      <c r="M19" s="93">
        <v>1020</v>
      </c>
      <c r="N19" s="91">
        <v>890</v>
      </c>
      <c r="O19" s="80">
        <f t="shared" si="5"/>
        <v>8.725490196078432</v>
      </c>
      <c r="P19" s="94">
        <v>150</v>
      </c>
      <c r="Q19" s="91">
        <v>150</v>
      </c>
      <c r="R19" s="91">
        <v>128</v>
      </c>
      <c r="S19" s="80">
        <f t="shared" si="6"/>
        <v>8.533333333333333</v>
      </c>
      <c r="T19" s="94">
        <v>2865</v>
      </c>
      <c r="U19" s="95">
        <v>2865</v>
      </c>
      <c r="V19" s="95">
        <v>2132</v>
      </c>
      <c r="W19" s="80">
        <f t="shared" si="7"/>
        <v>7.441535776614311</v>
      </c>
      <c r="X19" s="94">
        <v>820</v>
      </c>
      <c r="Y19" s="95">
        <v>820</v>
      </c>
      <c r="Z19" s="95">
        <v>862</v>
      </c>
      <c r="AA19" s="80">
        <f t="shared" si="8"/>
        <v>10.512195121951219</v>
      </c>
      <c r="AB19" s="94">
        <v>869</v>
      </c>
      <c r="AC19" s="95">
        <v>869</v>
      </c>
      <c r="AD19" s="95">
        <v>419</v>
      </c>
      <c r="AE19" s="80">
        <f t="shared" si="9"/>
        <v>4.821634062140391</v>
      </c>
      <c r="AF19" s="40" t="s">
        <v>10</v>
      </c>
      <c r="AG19" s="94">
        <v>20</v>
      </c>
      <c r="AH19" s="96">
        <v>20</v>
      </c>
      <c r="AI19" s="96">
        <v>4</v>
      </c>
      <c r="AJ19" s="80">
        <f t="shared" si="10"/>
        <v>2</v>
      </c>
      <c r="AK19" s="94">
        <v>30</v>
      </c>
      <c r="AL19" s="96">
        <v>30</v>
      </c>
      <c r="AM19" s="96">
        <v>11</v>
      </c>
      <c r="AN19" s="80">
        <f>AM19/AL19*10</f>
        <v>3.6666666666666665</v>
      </c>
      <c r="AO19" s="97"/>
      <c r="AP19" s="98"/>
      <c r="AQ19" s="98"/>
      <c r="AR19" s="80" t="e">
        <v>#DIV/0!</v>
      </c>
      <c r="AS19" s="97"/>
      <c r="AT19" s="96"/>
      <c r="AU19" s="96"/>
      <c r="AV19" s="80" t="e">
        <f t="shared" si="11"/>
        <v>#DIV/0!</v>
      </c>
      <c r="AW19" s="213">
        <v>20</v>
      </c>
      <c r="AX19" s="96">
        <v>20</v>
      </c>
      <c r="AY19" s="95">
        <v>3.6</v>
      </c>
      <c r="AZ19" s="80">
        <f t="shared" si="12"/>
        <v>1.7999999999999998</v>
      </c>
    </row>
    <row r="20" spans="1:52" s="88" customFormat="1" ht="16.5" customHeight="1">
      <c r="A20" s="40" t="s">
        <v>19</v>
      </c>
      <c r="B20" s="73">
        <f t="shared" si="0"/>
        <v>26064</v>
      </c>
      <c r="C20" s="74">
        <f t="shared" si="0"/>
        <v>25228</v>
      </c>
      <c r="D20" s="89">
        <v>328</v>
      </c>
      <c r="E20" s="76">
        <f t="shared" si="3"/>
        <v>96.79251074278699</v>
      </c>
      <c r="F20" s="74">
        <f t="shared" si="1"/>
        <v>41793</v>
      </c>
      <c r="G20" s="77">
        <f t="shared" si="4"/>
        <v>16.566117012842874</v>
      </c>
      <c r="H20" s="90">
        <v>7177</v>
      </c>
      <c r="I20" s="91">
        <v>7177</v>
      </c>
      <c r="J20" s="91">
        <v>11244</v>
      </c>
      <c r="K20" s="80">
        <f t="shared" si="2"/>
        <v>15.666713111327851</v>
      </c>
      <c r="L20" s="92">
        <v>860</v>
      </c>
      <c r="M20" s="93">
        <v>860</v>
      </c>
      <c r="N20" s="91">
        <v>1725</v>
      </c>
      <c r="O20" s="80">
        <f t="shared" si="5"/>
        <v>20.058139534883722</v>
      </c>
      <c r="P20" s="94">
        <v>175</v>
      </c>
      <c r="Q20" s="91">
        <v>175</v>
      </c>
      <c r="R20" s="91">
        <v>222</v>
      </c>
      <c r="S20" s="80">
        <f t="shared" si="6"/>
        <v>12.685714285714285</v>
      </c>
      <c r="T20" s="94">
        <v>5388</v>
      </c>
      <c r="U20" s="95">
        <v>5388</v>
      </c>
      <c r="V20" s="95">
        <v>9185</v>
      </c>
      <c r="W20" s="80">
        <f t="shared" si="7"/>
        <v>17.047141796585002</v>
      </c>
      <c r="X20" s="94">
        <v>1214</v>
      </c>
      <c r="Y20" s="95">
        <v>1214</v>
      </c>
      <c r="Z20" s="95">
        <v>2015</v>
      </c>
      <c r="AA20" s="80">
        <f t="shared" si="8"/>
        <v>16.598023064250413</v>
      </c>
      <c r="AB20" s="94">
        <v>9624</v>
      </c>
      <c r="AC20" s="95">
        <v>9624</v>
      </c>
      <c r="AD20" s="95">
        <v>16959</v>
      </c>
      <c r="AE20" s="80">
        <f t="shared" si="9"/>
        <v>17.621571072319203</v>
      </c>
      <c r="AF20" s="40" t="s">
        <v>19</v>
      </c>
      <c r="AG20" s="94">
        <v>1116</v>
      </c>
      <c r="AH20" s="96">
        <v>575</v>
      </c>
      <c r="AI20" s="95">
        <v>154</v>
      </c>
      <c r="AJ20" s="80">
        <f t="shared" si="10"/>
        <v>2.678260869565217</v>
      </c>
      <c r="AK20" s="94">
        <v>295</v>
      </c>
      <c r="AL20" s="96"/>
      <c r="AM20" s="96"/>
      <c r="AN20" s="80" t="e">
        <f>AM20/AL20*10</f>
        <v>#DIV/0!</v>
      </c>
      <c r="AO20" s="97"/>
      <c r="AP20" s="98"/>
      <c r="AQ20" s="98"/>
      <c r="AR20" s="80" t="e">
        <v>#DIV/0!</v>
      </c>
      <c r="AS20" s="97">
        <v>215</v>
      </c>
      <c r="AT20" s="96">
        <v>215</v>
      </c>
      <c r="AU20" s="96">
        <v>289</v>
      </c>
      <c r="AV20" s="80">
        <f t="shared" si="11"/>
        <v>13.44186046511628</v>
      </c>
      <c r="AW20" s="213"/>
      <c r="AX20" s="96"/>
      <c r="AY20" s="96"/>
      <c r="AZ20" s="80" t="e">
        <v>#DIV/0!</v>
      </c>
    </row>
    <row r="21" spans="1:52" s="88" customFormat="1" ht="16.5" customHeight="1">
      <c r="A21" s="40" t="s">
        <v>17</v>
      </c>
      <c r="B21" s="73">
        <f t="shared" si="0"/>
        <v>21631</v>
      </c>
      <c r="C21" s="74">
        <f t="shared" si="0"/>
        <v>20806</v>
      </c>
      <c r="D21" s="75">
        <v>556</v>
      </c>
      <c r="E21" s="76">
        <f t="shared" si="3"/>
        <v>96.18602930978687</v>
      </c>
      <c r="F21" s="74">
        <f t="shared" si="1"/>
        <v>39386</v>
      </c>
      <c r="G21" s="77">
        <f t="shared" si="4"/>
        <v>18.930116312602134</v>
      </c>
      <c r="H21" s="90">
        <v>130</v>
      </c>
      <c r="I21" s="91">
        <v>130</v>
      </c>
      <c r="J21" s="91">
        <v>161</v>
      </c>
      <c r="K21" s="80">
        <f t="shared" si="2"/>
        <v>12.384615384615385</v>
      </c>
      <c r="L21" s="92">
        <v>200</v>
      </c>
      <c r="M21" s="93">
        <v>200</v>
      </c>
      <c r="N21" s="91">
        <v>585</v>
      </c>
      <c r="O21" s="80">
        <f t="shared" si="5"/>
        <v>29.25</v>
      </c>
      <c r="P21" s="94">
        <v>1832</v>
      </c>
      <c r="Q21" s="91">
        <v>1832</v>
      </c>
      <c r="R21" s="91">
        <v>2090</v>
      </c>
      <c r="S21" s="80">
        <f t="shared" si="6"/>
        <v>11.408296943231441</v>
      </c>
      <c r="T21" s="94">
        <v>10243</v>
      </c>
      <c r="U21" s="95">
        <v>10243</v>
      </c>
      <c r="V21" s="95">
        <v>23213</v>
      </c>
      <c r="W21" s="80">
        <f t="shared" si="7"/>
        <v>22.6623059650493</v>
      </c>
      <c r="X21" s="94">
        <v>890</v>
      </c>
      <c r="Y21" s="95">
        <v>840</v>
      </c>
      <c r="Z21" s="95">
        <v>1348</v>
      </c>
      <c r="AA21" s="80">
        <f t="shared" si="8"/>
        <v>16.047619047619047</v>
      </c>
      <c r="AB21" s="94">
        <v>7390</v>
      </c>
      <c r="AC21" s="95">
        <v>7043</v>
      </c>
      <c r="AD21" s="95">
        <v>10357</v>
      </c>
      <c r="AE21" s="80">
        <f t="shared" si="9"/>
        <v>14.705381229589662</v>
      </c>
      <c r="AF21" s="40" t="s">
        <v>17</v>
      </c>
      <c r="AG21" s="94">
        <v>86</v>
      </c>
      <c r="AH21" s="96"/>
      <c r="AI21" s="96"/>
      <c r="AJ21" s="80" t="e">
        <f t="shared" si="10"/>
        <v>#DIV/0!</v>
      </c>
      <c r="AK21" s="94">
        <v>440</v>
      </c>
      <c r="AL21" s="96">
        <v>317</v>
      </c>
      <c r="AM21" s="96">
        <v>402</v>
      </c>
      <c r="AN21" s="80">
        <f>AM21/AL21*10</f>
        <v>12.681388012618298</v>
      </c>
      <c r="AO21" s="97">
        <v>360</v>
      </c>
      <c r="AP21" s="98">
        <v>201</v>
      </c>
      <c r="AQ21" s="98">
        <v>1230</v>
      </c>
      <c r="AR21" s="80">
        <f>AQ21/AP21*10</f>
        <v>61.194029850746276</v>
      </c>
      <c r="AS21" s="97">
        <v>60</v>
      </c>
      <c r="AT21" s="96"/>
      <c r="AU21" s="96"/>
      <c r="AV21" s="80" t="e">
        <f t="shared" si="11"/>
        <v>#DIV/0!</v>
      </c>
      <c r="AW21" s="213"/>
      <c r="AX21" s="96"/>
      <c r="AY21" s="96"/>
      <c r="AZ21" s="80" t="e">
        <v>#DIV/0!</v>
      </c>
    </row>
    <row r="22" spans="1:52" s="88" customFormat="1" ht="16.5" customHeight="1">
      <c r="A22" s="40" t="s">
        <v>11</v>
      </c>
      <c r="B22" s="73">
        <f t="shared" si="0"/>
        <v>14050</v>
      </c>
      <c r="C22" s="74">
        <f t="shared" si="0"/>
        <v>14050</v>
      </c>
      <c r="D22" s="89">
        <v>0</v>
      </c>
      <c r="E22" s="76">
        <f t="shared" si="3"/>
        <v>100</v>
      </c>
      <c r="F22" s="74">
        <f t="shared" si="1"/>
        <v>12416</v>
      </c>
      <c r="G22" s="77">
        <f t="shared" si="4"/>
        <v>8.837010676156584</v>
      </c>
      <c r="H22" s="90">
        <v>2738</v>
      </c>
      <c r="I22" s="91">
        <v>2738</v>
      </c>
      <c r="J22" s="91">
        <v>2955</v>
      </c>
      <c r="K22" s="80">
        <f t="shared" si="2"/>
        <v>10.79254930606282</v>
      </c>
      <c r="L22" s="92">
        <v>250</v>
      </c>
      <c r="M22" s="93">
        <v>250</v>
      </c>
      <c r="N22" s="91">
        <v>275</v>
      </c>
      <c r="O22" s="80">
        <f t="shared" si="5"/>
        <v>11</v>
      </c>
      <c r="P22" s="94"/>
      <c r="Q22" s="91"/>
      <c r="R22" s="91"/>
      <c r="S22" s="80" t="e">
        <f t="shared" si="6"/>
        <v>#DIV/0!</v>
      </c>
      <c r="T22" s="94">
        <v>637</v>
      </c>
      <c r="U22" s="95">
        <v>637</v>
      </c>
      <c r="V22" s="95">
        <v>640</v>
      </c>
      <c r="W22" s="80">
        <f t="shared" si="7"/>
        <v>10.047095761381474</v>
      </c>
      <c r="X22" s="94">
        <v>1026</v>
      </c>
      <c r="Y22" s="95">
        <v>1026</v>
      </c>
      <c r="Z22" s="95">
        <v>1101</v>
      </c>
      <c r="AA22" s="80">
        <f t="shared" si="8"/>
        <v>10.730994152046785</v>
      </c>
      <c r="AB22" s="94">
        <v>9368</v>
      </c>
      <c r="AC22" s="95">
        <v>9368</v>
      </c>
      <c r="AD22" s="95">
        <v>7428</v>
      </c>
      <c r="AE22" s="80">
        <f t="shared" si="9"/>
        <v>7.929120409906063</v>
      </c>
      <c r="AF22" s="40" t="s">
        <v>11</v>
      </c>
      <c r="AG22" s="94">
        <v>31</v>
      </c>
      <c r="AH22" s="96">
        <v>31</v>
      </c>
      <c r="AI22" s="96">
        <v>17</v>
      </c>
      <c r="AJ22" s="80">
        <f t="shared" si="10"/>
        <v>5.483870967741935</v>
      </c>
      <c r="AK22" s="94"/>
      <c r="AL22" s="96"/>
      <c r="AM22" s="96"/>
      <c r="AN22" s="80" t="e">
        <v>#DIV/0!</v>
      </c>
      <c r="AO22" s="97"/>
      <c r="AP22" s="98"/>
      <c r="AQ22" s="98"/>
      <c r="AR22" s="80" t="e">
        <v>#DIV/0!</v>
      </c>
      <c r="AS22" s="97"/>
      <c r="AT22" s="96"/>
      <c r="AU22" s="96"/>
      <c r="AV22" s="80" t="e">
        <f t="shared" si="11"/>
        <v>#DIV/0!</v>
      </c>
      <c r="AW22" s="213"/>
      <c r="AX22" s="96"/>
      <c r="AY22" s="96"/>
      <c r="AZ22" s="80" t="e">
        <v>#DIV/0!</v>
      </c>
    </row>
    <row r="23" spans="1:52" s="88" customFormat="1" ht="16.5" customHeight="1">
      <c r="A23" s="40" t="s">
        <v>12</v>
      </c>
      <c r="B23" s="73">
        <f t="shared" si="0"/>
        <v>28239</v>
      </c>
      <c r="C23" s="74">
        <f t="shared" si="0"/>
        <v>27897</v>
      </c>
      <c r="D23" s="89">
        <v>0</v>
      </c>
      <c r="E23" s="76">
        <f t="shared" si="3"/>
        <v>98.78890895569955</v>
      </c>
      <c r="F23" s="74">
        <f t="shared" si="1"/>
        <v>54389.6</v>
      </c>
      <c r="G23" s="77">
        <f t="shared" si="4"/>
        <v>19.496576692834356</v>
      </c>
      <c r="H23" s="90">
        <v>3671</v>
      </c>
      <c r="I23" s="91">
        <v>3671</v>
      </c>
      <c r="J23" s="91">
        <v>5691</v>
      </c>
      <c r="K23" s="80">
        <f t="shared" si="2"/>
        <v>15.502587850721874</v>
      </c>
      <c r="L23" s="92">
        <v>817</v>
      </c>
      <c r="M23" s="93">
        <v>817</v>
      </c>
      <c r="N23" s="91">
        <v>1661</v>
      </c>
      <c r="O23" s="80">
        <f t="shared" si="5"/>
        <v>20.330477356181152</v>
      </c>
      <c r="P23" s="94">
        <v>551</v>
      </c>
      <c r="Q23" s="91">
        <v>551</v>
      </c>
      <c r="R23" s="91">
        <v>937</v>
      </c>
      <c r="S23" s="80">
        <f t="shared" si="6"/>
        <v>17.005444646098006</v>
      </c>
      <c r="T23" s="94">
        <v>9943</v>
      </c>
      <c r="U23" s="95">
        <v>9943</v>
      </c>
      <c r="V23" s="95">
        <v>21741</v>
      </c>
      <c r="W23" s="80">
        <f t="shared" si="7"/>
        <v>21.86563411445238</v>
      </c>
      <c r="X23" s="94">
        <v>1197</v>
      </c>
      <c r="Y23" s="95">
        <v>1197</v>
      </c>
      <c r="Z23" s="95">
        <v>1795</v>
      </c>
      <c r="AA23" s="80">
        <f t="shared" si="8"/>
        <v>14.995822890559733</v>
      </c>
      <c r="AB23" s="94">
        <v>11479</v>
      </c>
      <c r="AC23" s="95">
        <v>11479</v>
      </c>
      <c r="AD23" s="95">
        <v>22445</v>
      </c>
      <c r="AE23" s="80">
        <f t="shared" si="9"/>
        <v>19.553096959665478</v>
      </c>
      <c r="AF23" s="40" t="s">
        <v>12</v>
      </c>
      <c r="AG23" s="94">
        <v>221</v>
      </c>
      <c r="AH23" s="96">
        <v>221</v>
      </c>
      <c r="AI23" s="95">
        <v>101</v>
      </c>
      <c r="AJ23" s="80">
        <f t="shared" si="10"/>
        <v>4.570135746606335</v>
      </c>
      <c r="AK23" s="94">
        <v>1</v>
      </c>
      <c r="AL23" s="96">
        <v>1</v>
      </c>
      <c r="AM23" s="96">
        <v>1.6</v>
      </c>
      <c r="AN23" s="80">
        <f>AM23/AL23*10</f>
        <v>16</v>
      </c>
      <c r="AO23" s="97">
        <v>342</v>
      </c>
      <c r="AP23" s="98"/>
      <c r="AQ23" s="98"/>
      <c r="AR23" s="80" t="e">
        <v>#DIV/0!</v>
      </c>
      <c r="AS23" s="97">
        <v>17</v>
      </c>
      <c r="AT23" s="96">
        <v>17</v>
      </c>
      <c r="AU23" s="96">
        <v>17</v>
      </c>
      <c r="AV23" s="80">
        <f t="shared" si="11"/>
        <v>10</v>
      </c>
      <c r="AW23" s="213"/>
      <c r="AX23" s="96"/>
      <c r="AY23" s="96"/>
      <c r="AZ23" s="80" t="e">
        <v>#DIV/0!</v>
      </c>
    </row>
    <row r="24" spans="1:52" s="88" customFormat="1" ht="16.5" customHeight="1">
      <c r="A24" s="40" t="s">
        <v>16</v>
      </c>
      <c r="B24" s="73">
        <f t="shared" si="0"/>
        <v>47616</v>
      </c>
      <c r="C24" s="74">
        <f t="shared" si="0"/>
        <v>46234</v>
      </c>
      <c r="D24" s="89">
        <v>511</v>
      </c>
      <c r="E24" s="76">
        <f t="shared" si="3"/>
        <v>97.09761424731182</v>
      </c>
      <c r="F24" s="74">
        <f t="shared" si="1"/>
        <v>79239</v>
      </c>
      <c r="G24" s="77">
        <f t="shared" si="4"/>
        <v>17.138685815633515</v>
      </c>
      <c r="H24" s="90">
        <v>4369</v>
      </c>
      <c r="I24" s="91">
        <v>4369</v>
      </c>
      <c r="J24" s="91">
        <v>4214</v>
      </c>
      <c r="K24" s="80">
        <f t="shared" si="2"/>
        <v>9.645227740901808</v>
      </c>
      <c r="L24" s="92">
        <v>825</v>
      </c>
      <c r="M24" s="93">
        <v>825</v>
      </c>
      <c r="N24" s="91">
        <v>926</v>
      </c>
      <c r="O24" s="80">
        <f t="shared" si="5"/>
        <v>11.224242424242423</v>
      </c>
      <c r="P24" s="94">
        <v>779</v>
      </c>
      <c r="Q24" s="91">
        <v>779</v>
      </c>
      <c r="R24" s="91">
        <v>1143</v>
      </c>
      <c r="S24" s="80">
        <f t="shared" si="6"/>
        <v>14.67265725288832</v>
      </c>
      <c r="T24" s="94">
        <v>11638</v>
      </c>
      <c r="U24" s="95">
        <v>11638</v>
      </c>
      <c r="V24" s="95">
        <v>20854</v>
      </c>
      <c r="W24" s="80">
        <f t="shared" si="7"/>
        <v>17.91888640659907</v>
      </c>
      <c r="X24" s="94">
        <v>1994</v>
      </c>
      <c r="Y24" s="95">
        <v>1816</v>
      </c>
      <c r="Z24" s="95">
        <v>3325</v>
      </c>
      <c r="AA24" s="80">
        <f t="shared" si="8"/>
        <v>18.309471365638768</v>
      </c>
      <c r="AB24" s="94">
        <v>27360</v>
      </c>
      <c r="AC24" s="95">
        <v>26410</v>
      </c>
      <c r="AD24" s="95">
        <v>48358</v>
      </c>
      <c r="AE24" s="80">
        <f t="shared" si="9"/>
        <v>18.310488451344188</v>
      </c>
      <c r="AF24" s="40" t="s">
        <v>16</v>
      </c>
      <c r="AG24" s="94">
        <v>351</v>
      </c>
      <c r="AH24" s="96">
        <v>317</v>
      </c>
      <c r="AI24" s="96">
        <v>300</v>
      </c>
      <c r="AJ24" s="80">
        <f t="shared" si="10"/>
        <v>9.46372239747634</v>
      </c>
      <c r="AK24" s="94">
        <v>70</v>
      </c>
      <c r="AL24" s="96"/>
      <c r="AM24" s="96"/>
      <c r="AN24" s="80" t="e">
        <f>AM24/AL24*10</f>
        <v>#DIV/0!</v>
      </c>
      <c r="AO24" s="97">
        <v>50</v>
      </c>
      <c r="AP24" s="98"/>
      <c r="AQ24" s="98"/>
      <c r="AR24" s="80" t="e">
        <v>#DIV/0!</v>
      </c>
      <c r="AS24" s="97">
        <v>180</v>
      </c>
      <c r="AT24" s="96">
        <v>80</v>
      </c>
      <c r="AU24" s="96">
        <v>119</v>
      </c>
      <c r="AV24" s="80">
        <f t="shared" si="11"/>
        <v>14.875</v>
      </c>
      <c r="AW24" s="213"/>
      <c r="AX24" s="96"/>
      <c r="AY24" s="96"/>
      <c r="AZ24" s="80" t="e">
        <v>#DIV/0!</v>
      </c>
    </row>
    <row r="25" spans="1:52" s="88" customFormat="1" ht="16.5" customHeight="1">
      <c r="A25" s="40" t="s">
        <v>13</v>
      </c>
      <c r="B25" s="73">
        <f t="shared" si="0"/>
        <v>37837</v>
      </c>
      <c r="C25" s="74">
        <f t="shared" si="0"/>
        <v>34243</v>
      </c>
      <c r="D25" s="89">
        <v>25</v>
      </c>
      <c r="E25" s="76">
        <f>C25/B25*100</f>
        <v>90.50136110156724</v>
      </c>
      <c r="F25" s="74">
        <f t="shared" si="1"/>
        <v>58921</v>
      </c>
      <c r="G25" s="77">
        <f t="shared" si="4"/>
        <v>17.206728382443124</v>
      </c>
      <c r="H25" s="90">
        <v>13057</v>
      </c>
      <c r="I25" s="91">
        <v>13057</v>
      </c>
      <c r="J25" s="91">
        <v>22691</v>
      </c>
      <c r="K25" s="80">
        <f t="shared" si="2"/>
        <v>17.3784177069771</v>
      </c>
      <c r="L25" s="92">
        <v>2002</v>
      </c>
      <c r="M25" s="93">
        <v>2002</v>
      </c>
      <c r="N25" s="91">
        <v>3880</v>
      </c>
      <c r="O25" s="80">
        <f t="shared" si="5"/>
        <v>19.380619380619382</v>
      </c>
      <c r="P25" s="92">
        <v>493</v>
      </c>
      <c r="Q25" s="91">
        <v>493</v>
      </c>
      <c r="R25" s="91">
        <v>707</v>
      </c>
      <c r="S25" s="80">
        <f t="shared" si="6"/>
        <v>14.34077079107505</v>
      </c>
      <c r="T25" s="94">
        <v>10921</v>
      </c>
      <c r="U25" s="95">
        <v>10921</v>
      </c>
      <c r="V25" s="95">
        <v>20552</v>
      </c>
      <c r="W25" s="80">
        <f t="shared" si="7"/>
        <v>18.818789488142112</v>
      </c>
      <c r="X25" s="94">
        <v>1396</v>
      </c>
      <c r="Y25" s="95">
        <v>1396</v>
      </c>
      <c r="Z25" s="95">
        <v>2507</v>
      </c>
      <c r="AA25" s="80">
        <f t="shared" si="8"/>
        <v>17.958452722063036</v>
      </c>
      <c r="AB25" s="94">
        <v>5528</v>
      </c>
      <c r="AC25" s="95">
        <v>5528</v>
      </c>
      <c r="AD25" s="95">
        <v>7532</v>
      </c>
      <c r="AE25" s="80">
        <f t="shared" si="9"/>
        <v>13.625180897250361</v>
      </c>
      <c r="AF25" s="40" t="s">
        <v>13</v>
      </c>
      <c r="AG25" s="92">
        <v>356</v>
      </c>
      <c r="AH25" s="96">
        <v>236</v>
      </c>
      <c r="AI25" s="96">
        <v>148</v>
      </c>
      <c r="AJ25" s="80">
        <f t="shared" si="10"/>
        <v>6.271186440677966</v>
      </c>
      <c r="AK25" s="94">
        <v>317</v>
      </c>
      <c r="AL25" s="96">
        <v>35</v>
      </c>
      <c r="AM25" s="96">
        <v>46</v>
      </c>
      <c r="AN25" s="80">
        <f>AM25/AL25*10</f>
        <v>13.142857142857142</v>
      </c>
      <c r="AO25" s="97">
        <v>3192</v>
      </c>
      <c r="AP25" s="98"/>
      <c r="AQ25" s="98"/>
      <c r="AR25" s="80" t="e">
        <v>#DIV/0!</v>
      </c>
      <c r="AS25" s="97">
        <v>575</v>
      </c>
      <c r="AT25" s="96">
        <v>575</v>
      </c>
      <c r="AU25" s="96">
        <v>858</v>
      </c>
      <c r="AV25" s="80">
        <f t="shared" si="11"/>
        <v>14.921739130434784</v>
      </c>
      <c r="AW25" s="213"/>
      <c r="AX25" s="96"/>
      <c r="AY25" s="96"/>
      <c r="AZ25" s="80" t="e">
        <v>#DIV/0!</v>
      </c>
    </row>
    <row r="26" spans="1:52" ht="16.5" customHeight="1" thickBot="1">
      <c r="A26" s="41" t="s">
        <v>20</v>
      </c>
      <c r="B26" s="7">
        <f t="shared" si="0"/>
        <v>3000</v>
      </c>
      <c r="C26" s="8">
        <f t="shared" si="0"/>
        <v>3000</v>
      </c>
      <c r="D26" s="9">
        <v>0</v>
      </c>
      <c r="E26" s="10">
        <f t="shared" si="3"/>
        <v>100</v>
      </c>
      <c r="F26" s="8">
        <f t="shared" si="1"/>
        <v>4306</v>
      </c>
      <c r="G26" s="11">
        <f t="shared" si="4"/>
        <v>14.353333333333333</v>
      </c>
      <c r="H26" s="2">
        <v>613</v>
      </c>
      <c r="I26" s="99">
        <v>613</v>
      </c>
      <c r="J26" s="99">
        <v>712</v>
      </c>
      <c r="K26" s="1">
        <f t="shared" si="2"/>
        <v>11.615008156606851</v>
      </c>
      <c r="L26" s="4">
        <v>223</v>
      </c>
      <c r="M26" s="100">
        <v>223</v>
      </c>
      <c r="N26" s="99">
        <v>365</v>
      </c>
      <c r="O26" s="5">
        <f t="shared" si="5"/>
        <v>16.367713004484305</v>
      </c>
      <c r="P26" s="6"/>
      <c r="Q26" s="99"/>
      <c r="R26" s="99"/>
      <c r="S26" s="5" t="e">
        <f t="shared" si="6"/>
        <v>#DIV/0!</v>
      </c>
      <c r="T26" s="6">
        <v>526</v>
      </c>
      <c r="U26" s="3">
        <v>526</v>
      </c>
      <c r="V26" s="3">
        <v>839</v>
      </c>
      <c r="W26" s="1">
        <f t="shared" si="7"/>
        <v>15.950570342205324</v>
      </c>
      <c r="X26" s="6">
        <v>170</v>
      </c>
      <c r="Y26" s="3">
        <v>170</v>
      </c>
      <c r="Z26" s="3">
        <v>231</v>
      </c>
      <c r="AA26" s="1">
        <f t="shared" si="8"/>
        <v>13.588235294117649</v>
      </c>
      <c r="AB26" s="6">
        <v>1468</v>
      </c>
      <c r="AC26" s="3">
        <v>1468</v>
      </c>
      <c r="AD26" s="3">
        <v>2159</v>
      </c>
      <c r="AE26" s="1">
        <f t="shared" si="9"/>
        <v>14.707084468664851</v>
      </c>
      <c r="AF26" s="41" t="s">
        <v>20</v>
      </c>
      <c r="AG26" s="6"/>
      <c r="AH26" s="42"/>
      <c r="AI26" s="42"/>
      <c r="AJ26" s="5" t="e">
        <f t="shared" si="10"/>
        <v>#DIV/0!</v>
      </c>
      <c r="AK26" s="6"/>
      <c r="AL26" s="42"/>
      <c r="AM26" s="42"/>
      <c r="AN26" s="1" t="e">
        <v>#DIV/0!</v>
      </c>
      <c r="AO26" s="47"/>
      <c r="AP26" s="46"/>
      <c r="AQ26" s="46"/>
      <c r="AR26" s="1" t="e">
        <v>#DIV/0!</v>
      </c>
      <c r="AS26" s="47"/>
      <c r="AT26" s="42"/>
      <c r="AU26" s="42"/>
      <c r="AV26" s="1" t="e">
        <f t="shared" si="11"/>
        <v>#DIV/0!</v>
      </c>
      <c r="AW26" s="215"/>
      <c r="AX26" s="42"/>
      <c r="AY26" s="42"/>
      <c r="AZ26" s="1" t="e">
        <v>#DIV/0!</v>
      </c>
    </row>
    <row r="27" spans="1:52" ht="16.5" customHeight="1" thickBot="1">
      <c r="A27" s="43" t="s">
        <v>26</v>
      </c>
      <c r="B27" s="12">
        <f>SUM(B5:B26)</f>
        <v>442561</v>
      </c>
      <c r="C27" s="13">
        <f>SUM(C5:C26)</f>
        <v>428067</v>
      </c>
      <c r="D27" s="216">
        <f>SUM(D5:D26)</f>
        <v>2489</v>
      </c>
      <c r="E27" s="14">
        <f t="shared" si="3"/>
        <v>96.72497124690156</v>
      </c>
      <c r="F27" s="13">
        <f>SUM(F5:F26)</f>
        <v>635420.7</v>
      </c>
      <c r="G27" s="15">
        <f t="shared" si="4"/>
        <v>14.843954334251412</v>
      </c>
      <c r="H27" s="16">
        <f>SUM(H5:H26)</f>
        <v>102932</v>
      </c>
      <c r="I27" s="16">
        <f aca="true" t="shared" si="13" ref="I27:AY27">SUM(I5:I26)</f>
        <v>102932</v>
      </c>
      <c r="J27" s="16">
        <f t="shared" si="13"/>
        <v>120444</v>
      </c>
      <c r="K27" s="17">
        <f>J27/I27*10</f>
        <v>11.70131737457739</v>
      </c>
      <c r="L27" s="16">
        <f t="shared" si="13"/>
        <v>26067</v>
      </c>
      <c r="M27" s="16">
        <f t="shared" si="13"/>
        <v>26067</v>
      </c>
      <c r="N27" s="16">
        <f t="shared" si="13"/>
        <v>44520.5</v>
      </c>
      <c r="O27" s="17">
        <f>N27/M27*10</f>
        <v>17.079257298500018</v>
      </c>
      <c r="P27" s="16">
        <f t="shared" si="13"/>
        <v>8505</v>
      </c>
      <c r="Q27" s="16">
        <f t="shared" si="13"/>
        <v>8505</v>
      </c>
      <c r="R27" s="16">
        <f t="shared" si="13"/>
        <v>15020</v>
      </c>
      <c r="S27" s="17">
        <f>R27/Q27*10</f>
        <v>17.660199882422106</v>
      </c>
      <c r="T27" s="16">
        <f t="shared" si="13"/>
        <v>116860</v>
      </c>
      <c r="U27" s="16">
        <f t="shared" si="13"/>
        <v>116600</v>
      </c>
      <c r="V27" s="16">
        <f t="shared" si="13"/>
        <v>197968</v>
      </c>
      <c r="W27" s="17">
        <f>V27/U27*10</f>
        <v>16.97838765008576</v>
      </c>
      <c r="X27" s="16">
        <f t="shared" si="13"/>
        <v>31749</v>
      </c>
      <c r="Y27" s="16">
        <f t="shared" si="13"/>
        <v>31521</v>
      </c>
      <c r="Z27" s="16">
        <f t="shared" si="13"/>
        <v>42079</v>
      </c>
      <c r="AA27" s="17">
        <f>Z27/Y27*10</f>
        <v>13.349513023063988</v>
      </c>
      <c r="AB27" s="16">
        <f t="shared" si="13"/>
        <v>137965</v>
      </c>
      <c r="AC27" s="16">
        <f t="shared" si="13"/>
        <v>136291</v>
      </c>
      <c r="AD27" s="16">
        <f t="shared" si="13"/>
        <v>209286</v>
      </c>
      <c r="AE27" s="17">
        <f>AD27/AC27*10</f>
        <v>15.355819533204686</v>
      </c>
      <c r="AF27" s="101" t="s">
        <v>26</v>
      </c>
      <c r="AG27" s="12">
        <f t="shared" si="13"/>
        <v>3853</v>
      </c>
      <c r="AH27" s="16">
        <f t="shared" si="13"/>
        <v>2511</v>
      </c>
      <c r="AI27" s="16">
        <f t="shared" si="13"/>
        <v>1351</v>
      </c>
      <c r="AJ27" s="17">
        <f t="shared" si="10"/>
        <v>5.380326563122262</v>
      </c>
      <c r="AK27" s="16">
        <f t="shared" si="13"/>
        <v>2192</v>
      </c>
      <c r="AL27" s="16">
        <f t="shared" si="13"/>
        <v>1109</v>
      </c>
      <c r="AM27" s="16">
        <f t="shared" si="13"/>
        <v>959.6</v>
      </c>
      <c r="AN27" s="17">
        <f>AM27/AL27*10</f>
        <v>8.652840396753833</v>
      </c>
      <c r="AO27" s="16">
        <f t="shared" si="13"/>
        <v>9948</v>
      </c>
      <c r="AP27" s="16">
        <f t="shared" si="13"/>
        <v>201</v>
      </c>
      <c r="AQ27" s="16">
        <f t="shared" si="13"/>
        <v>1230</v>
      </c>
      <c r="AR27" s="17">
        <f>AQ27/AP27*10</f>
        <v>61.194029850746276</v>
      </c>
      <c r="AS27" s="16">
        <f t="shared" si="13"/>
        <v>1913</v>
      </c>
      <c r="AT27" s="16">
        <f t="shared" si="13"/>
        <v>1753</v>
      </c>
      <c r="AU27" s="16">
        <f t="shared" si="13"/>
        <v>2096</v>
      </c>
      <c r="AV27" s="17">
        <f>AU27/AT27*10</f>
        <v>11.956645750142613</v>
      </c>
      <c r="AW27" s="16">
        <f t="shared" si="13"/>
        <v>577</v>
      </c>
      <c r="AX27" s="16">
        <f t="shared" si="13"/>
        <v>577</v>
      </c>
      <c r="AY27" s="16">
        <f t="shared" si="13"/>
        <v>466.6</v>
      </c>
      <c r="AZ27" s="17">
        <f>AY27/AX27*10</f>
        <v>8.086655112651647</v>
      </c>
    </row>
    <row r="28" spans="1:52" s="45" customFormat="1" ht="16.5" customHeight="1" thickBot="1">
      <c r="A28" s="44" t="s">
        <v>25</v>
      </c>
      <c r="B28" s="18">
        <v>577833</v>
      </c>
      <c r="C28" s="19">
        <v>541602</v>
      </c>
      <c r="D28" s="217">
        <v>612</v>
      </c>
      <c r="E28" s="20">
        <f t="shared" si="3"/>
        <v>93.72984928171289</v>
      </c>
      <c r="F28" s="21">
        <v>1344370</v>
      </c>
      <c r="G28" s="22">
        <f t="shared" si="4"/>
        <v>24.822101838619503</v>
      </c>
      <c r="H28" s="21">
        <v>253372</v>
      </c>
      <c r="I28" s="19">
        <v>253372</v>
      </c>
      <c r="J28" s="19">
        <v>629690</v>
      </c>
      <c r="K28" s="23">
        <f>J28/I28*10</f>
        <v>24.85239095085487</v>
      </c>
      <c r="L28" s="18">
        <v>41730</v>
      </c>
      <c r="M28" s="19">
        <v>41730</v>
      </c>
      <c r="N28" s="19">
        <v>116487</v>
      </c>
      <c r="O28" s="23">
        <f>N28/M28*10</f>
        <v>27.91445003594536</v>
      </c>
      <c r="P28" s="18">
        <v>10449</v>
      </c>
      <c r="Q28" s="19">
        <v>10449</v>
      </c>
      <c r="R28" s="19">
        <v>23031</v>
      </c>
      <c r="S28" s="23">
        <f>R28/Q28*10</f>
        <v>22.041343669250647</v>
      </c>
      <c r="T28" s="18">
        <v>84967</v>
      </c>
      <c r="U28" s="19">
        <v>84912</v>
      </c>
      <c r="V28" s="19">
        <v>232175</v>
      </c>
      <c r="W28" s="23">
        <f>V28/U28*10</f>
        <v>27.34301394384775</v>
      </c>
      <c r="X28" s="18">
        <v>33435</v>
      </c>
      <c r="Y28" s="19">
        <v>33181</v>
      </c>
      <c r="Z28" s="19">
        <v>81763</v>
      </c>
      <c r="AA28" s="23">
        <f>Z28/Y28*10</f>
        <v>24.641511708507878</v>
      </c>
      <c r="AB28" s="18">
        <v>132223</v>
      </c>
      <c r="AC28" s="19">
        <v>113797</v>
      </c>
      <c r="AD28" s="19">
        <v>255312</v>
      </c>
      <c r="AE28" s="23">
        <f>AD28/AC28*10</f>
        <v>22.435740836753165</v>
      </c>
      <c r="AF28" s="102" t="s">
        <v>25</v>
      </c>
      <c r="AG28" s="48">
        <v>4082</v>
      </c>
      <c r="AH28" s="49">
        <v>3259</v>
      </c>
      <c r="AI28" s="49">
        <v>3226</v>
      </c>
      <c r="AJ28" s="23">
        <f t="shared" si="10"/>
        <v>9.89874194538202</v>
      </c>
      <c r="AK28" s="48">
        <v>2751</v>
      </c>
      <c r="AL28" s="49">
        <v>1153</v>
      </c>
      <c r="AM28" s="49">
        <v>2594</v>
      </c>
      <c r="AN28" s="23">
        <f>AM28/AL28*10</f>
        <v>22.497831743278404</v>
      </c>
      <c r="AO28" s="48"/>
      <c r="AP28" s="49"/>
      <c r="AQ28" s="49"/>
      <c r="AR28" s="23"/>
      <c r="AS28" s="48"/>
      <c r="AT28" s="49"/>
      <c r="AU28" s="49"/>
      <c r="AV28" s="23"/>
      <c r="AW28" s="48"/>
      <c r="AX28" s="49"/>
      <c r="AY28" s="49"/>
      <c r="AZ28" s="23"/>
    </row>
    <row r="29" spans="2:7" ht="12.75">
      <c r="B29" s="72">
        <f>B27-C27</f>
        <v>14494</v>
      </c>
      <c r="C29" s="72">
        <f>C27</f>
        <v>428067</v>
      </c>
      <c r="D29" s="72">
        <f>D27</f>
        <v>2489</v>
      </c>
      <c r="E29" s="72">
        <f>B28-C28</f>
        <v>36231</v>
      </c>
      <c r="F29" s="72">
        <f>C28</f>
        <v>541602</v>
      </c>
      <c r="G29" s="72">
        <f>D28</f>
        <v>612</v>
      </c>
    </row>
  </sheetData>
  <sheetProtection/>
  <mergeCells count="18">
    <mergeCell ref="AS3:AV3"/>
    <mergeCell ref="AG3:AJ3"/>
    <mergeCell ref="AO3:AR3"/>
    <mergeCell ref="AC1:AE1"/>
    <mergeCell ref="D1:AB1"/>
    <mergeCell ref="AW3:AZ3"/>
    <mergeCell ref="L3:O3"/>
    <mergeCell ref="P3:S3"/>
    <mergeCell ref="T3:W3"/>
    <mergeCell ref="X3:AA3"/>
    <mergeCell ref="AG1:AI1"/>
    <mergeCell ref="A3:A4"/>
    <mergeCell ref="B3:G3"/>
    <mergeCell ref="H3:K3"/>
    <mergeCell ref="AK3:AN3"/>
    <mergeCell ref="B1:C1"/>
    <mergeCell ref="AB3:AE3"/>
    <mergeCell ref="AF3:AF4"/>
  </mergeCells>
  <printOptions/>
  <pageMargins left="0.16" right="0.18" top="0.37" bottom="0.42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="75" zoomScaleNormal="75" zoomScalePageLayoutView="0" workbookViewId="0" topLeftCell="A1">
      <selection activeCell="Z1" sqref="Z1:AC1"/>
    </sheetView>
  </sheetViews>
  <sheetFormatPr defaultColWidth="9.125" defaultRowHeight="12.75"/>
  <cols>
    <col min="1" max="1" width="18.625" style="34" customWidth="1"/>
    <col min="2" max="2" width="7.625" style="34" hidden="1" customWidth="1"/>
    <col min="3" max="3" width="6.50390625" style="34" hidden="1" customWidth="1"/>
    <col min="4" max="4" width="7.875" style="34" hidden="1" customWidth="1"/>
    <col min="5" max="5" width="6.00390625" style="34" hidden="1" customWidth="1"/>
    <col min="6" max="6" width="7.50390625" style="34" customWidth="1"/>
    <col min="7" max="7" width="7.00390625" style="34" customWidth="1"/>
    <col min="8" max="8" width="6.50390625" style="34" customWidth="1"/>
    <col min="9" max="9" width="4.875" style="34" customWidth="1"/>
    <col min="10" max="10" width="8.50390625" style="34" bestFit="1" customWidth="1"/>
    <col min="11" max="11" width="7.50390625" style="34" customWidth="1"/>
    <col min="12" max="12" width="7.125" style="34" customWidth="1"/>
    <col min="13" max="13" width="4.625" style="34" customWidth="1"/>
    <col min="14" max="16" width="6.875" style="34" hidden="1" customWidth="1"/>
    <col min="17" max="17" width="4.625" style="34" hidden="1" customWidth="1"/>
    <col min="18" max="18" width="6.125" style="34" customWidth="1"/>
    <col min="19" max="19" width="4.50390625" style="34" bestFit="1" customWidth="1"/>
    <col min="20" max="20" width="6.125" style="34" customWidth="1"/>
    <col min="21" max="21" width="5.875" style="34" customWidth="1"/>
    <col min="22" max="22" width="7.375" style="34" bestFit="1" customWidth="1"/>
    <col min="23" max="23" width="6.125" style="34" customWidth="1"/>
    <col min="24" max="24" width="8.50390625" style="34" customWidth="1"/>
    <col min="25" max="25" width="6.00390625" style="34" customWidth="1"/>
    <col min="26" max="26" width="6.50390625" style="34" customWidth="1"/>
    <col min="27" max="27" width="6.375" style="34" customWidth="1"/>
    <col min="28" max="28" width="7.875" style="34" customWidth="1"/>
    <col min="29" max="29" width="6.00390625" style="34" customWidth="1"/>
    <col min="30" max="33" width="9.125" style="34" hidden="1" customWidth="1"/>
    <col min="34" max="34" width="7.125" style="34" hidden="1" customWidth="1"/>
    <col min="35" max="35" width="7.625" style="34" hidden="1" customWidth="1"/>
    <col min="36" max="36" width="6.875" style="34" hidden="1" customWidth="1"/>
    <col min="37" max="37" width="5.50390625" style="34" hidden="1" customWidth="1"/>
    <col min="38" max="40" width="9.125" style="34" hidden="1" customWidth="1"/>
    <col min="41" max="41" width="1.37890625" style="34" hidden="1" customWidth="1"/>
    <col min="42" max="16384" width="9.125" style="34" customWidth="1"/>
  </cols>
  <sheetData>
    <row r="1" spans="1:47" s="25" customFormat="1" ht="15.75" thickBot="1">
      <c r="A1" s="128" t="s">
        <v>37</v>
      </c>
      <c r="B1" s="235" t="s">
        <v>58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4">
        <v>41172</v>
      </c>
      <c r="AA1" s="235"/>
      <c r="AB1" s="235"/>
      <c r="AC1" s="235"/>
      <c r="AD1" s="129"/>
      <c r="AE1" s="129"/>
      <c r="AF1" s="129"/>
      <c r="AG1" s="129"/>
      <c r="AH1" s="234">
        <f ca="1">TODAY()</f>
        <v>41172</v>
      </c>
      <c r="AI1" s="235"/>
      <c r="AJ1" s="235"/>
      <c r="AK1" s="235"/>
      <c r="AL1" s="130"/>
      <c r="AM1" s="130"/>
      <c r="AN1" s="130"/>
      <c r="AO1" s="130"/>
      <c r="AP1" s="131"/>
      <c r="AQ1" s="131"/>
      <c r="AR1" s="131"/>
      <c r="AS1" s="131"/>
      <c r="AT1" s="131"/>
      <c r="AU1" s="132"/>
    </row>
    <row r="2" spans="1:46" ht="15">
      <c r="A2" s="238" t="s">
        <v>24</v>
      </c>
      <c r="B2" s="240" t="s">
        <v>28</v>
      </c>
      <c r="C2" s="241"/>
      <c r="D2" s="241"/>
      <c r="E2" s="242"/>
      <c r="F2" s="243" t="s">
        <v>47</v>
      </c>
      <c r="G2" s="244"/>
      <c r="H2" s="244"/>
      <c r="I2" s="244"/>
      <c r="J2" s="243" t="s">
        <v>48</v>
      </c>
      <c r="K2" s="244"/>
      <c r="L2" s="244"/>
      <c r="M2" s="245"/>
      <c r="N2" s="236" t="s">
        <v>49</v>
      </c>
      <c r="O2" s="232"/>
      <c r="P2" s="232"/>
      <c r="Q2" s="233"/>
      <c r="R2" s="231" t="s">
        <v>50</v>
      </c>
      <c r="S2" s="232"/>
      <c r="T2" s="232"/>
      <c r="U2" s="233"/>
      <c r="V2" s="231" t="s">
        <v>51</v>
      </c>
      <c r="W2" s="232"/>
      <c r="X2" s="232"/>
      <c r="Y2" s="237"/>
      <c r="Z2" s="231" t="s">
        <v>52</v>
      </c>
      <c r="AA2" s="232"/>
      <c r="AB2" s="232"/>
      <c r="AC2" s="233"/>
      <c r="AD2" s="231" t="s">
        <v>54</v>
      </c>
      <c r="AE2" s="232"/>
      <c r="AF2" s="232"/>
      <c r="AG2" s="233"/>
      <c r="AH2" s="231" t="s">
        <v>55</v>
      </c>
      <c r="AI2" s="232"/>
      <c r="AJ2" s="232"/>
      <c r="AK2" s="233"/>
      <c r="AL2" s="231" t="s">
        <v>56</v>
      </c>
      <c r="AM2" s="232"/>
      <c r="AN2" s="232"/>
      <c r="AO2" s="233"/>
      <c r="AS2" s="133"/>
      <c r="AT2" s="132"/>
    </row>
    <row r="3" spans="1:41" ht="78" customHeight="1" thickBot="1">
      <c r="A3" s="239"/>
      <c r="B3" s="134" t="s">
        <v>29</v>
      </c>
      <c r="C3" s="135" t="s">
        <v>30</v>
      </c>
      <c r="D3" s="135" t="s">
        <v>31</v>
      </c>
      <c r="E3" s="136" t="s">
        <v>35</v>
      </c>
      <c r="F3" s="134" t="s">
        <v>29</v>
      </c>
      <c r="G3" s="135" t="s">
        <v>33</v>
      </c>
      <c r="H3" s="135" t="s">
        <v>34</v>
      </c>
      <c r="I3" s="137" t="s">
        <v>35</v>
      </c>
      <c r="J3" s="134" t="s">
        <v>29</v>
      </c>
      <c r="K3" s="135" t="s">
        <v>30</v>
      </c>
      <c r="L3" s="135" t="s">
        <v>31</v>
      </c>
      <c r="M3" s="136" t="s">
        <v>53</v>
      </c>
      <c r="N3" s="138" t="s">
        <v>29</v>
      </c>
      <c r="O3" s="135" t="s">
        <v>33</v>
      </c>
      <c r="P3" s="135" t="s">
        <v>34</v>
      </c>
      <c r="Q3" s="136" t="s">
        <v>53</v>
      </c>
      <c r="R3" s="134" t="s">
        <v>29</v>
      </c>
      <c r="S3" s="135" t="s">
        <v>30</v>
      </c>
      <c r="T3" s="135" t="s">
        <v>31</v>
      </c>
      <c r="U3" s="137" t="s">
        <v>35</v>
      </c>
      <c r="V3" s="134" t="s">
        <v>29</v>
      </c>
      <c r="W3" s="135" t="s">
        <v>30</v>
      </c>
      <c r="X3" s="135" t="s">
        <v>31</v>
      </c>
      <c r="Y3" s="137" t="s">
        <v>35</v>
      </c>
      <c r="Z3" s="134" t="s">
        <v>29</v>
      </c>
      <c r="AA3" s="135" t="s">
        <v>30</v>
      </c>
      <c r="AB3" s="135" t="s">
        <v>31</v>
      </c>
      <c r="AC3" s="136" t="s">
        <v>35</v>
      </c>
      <c r="AD3" s="134" t="s">
        <v>29</v>
      </c>
      <c r="AE3" s="135" t="s">
        <v>30</v>
      </c>
      <c r="AF3" s="135" t="s">
        <v>31</v>
      </c>
      <c r="AG3" s="136" t="s">
        <v>53</v>
      </c>
      <c r="AH3" s="134" t="s">
        <v>29</v>
      </c>
      <c r="AI3" s="135" t="s">
        <v>30</v>
      </c>
      <c r="AJ3" s="135" t="s">
        <v>31</v>
      </c>
      <c r="AK3" s="136" t="s">
        <v>53</v>
      </c>
      <c r="AL3" s="134" t="s">
        <v>29</v>
      </c>
      <c r="AM3" s="135" t="s">
        <v>30</v>
      </c>
      <c r="AN3" s="135" t="s">
        <v>31</v>
      </c>
      <c r="AO3" s="136" t="s">
        <v>53</v>
      </c>
    </row>
    <row r="4" spans="1:41" ht="13.5">
      <c r="A4" s="39" t="s">
        <v>0</v>
      </c>
      <c r="B4" s="139">
        <v>83</v>
      </c>
      <c r="C4" s="140">
        <v>83</v>
      </c>
      <c r="D4" s="140">
        <v>43</v>
      </c>
      <c r="E4" s="141">
        <f aca="true" t="shared" si="0" ref="E4:E27">D4/C4*10</f>
        <v>5.1807228915662655</v>
      </c>
      <c r="F4" s="142"/>
      <c r="G4" s="143"/>
      <c r="H4" s="143"/>
      <c r="I4" s="144" t="e">
        <f aca="true" t="shared" si="1" ref="I4:I27">H4/G4*10</f>
        <v>#DIV/0!</v>
      </c>
      <c r="J4" s="145">
        <v>5429</v>
      </c>
      <c r="K4" s="146">
        <v>474</v>
      </c>
      <c r="L4" s="146">
        <v>487</v>
      </c>
      <c r="M4" s="144">
        <f>L4/K4*10</f>
        <v>10.274261603375528</v>
      </c>
      <c r="N4" s="148"/>
      <c r="O4" s="149"/>
      <c r="P4" s="149"/>
      <c r="Q4" s="147" t="e">
        <v>#DIV/0!</v>
      </c>
      <c r="R4" s="142">
        <v>2</v>
      </c>
      <c r="S4" s="150">
        <v>2</v>
      </c>
      <c r="T4" s="150">
        <v>10</v>
      </c>
      <c r="U4" s="144">
        <f aca="true" t="shared" si="2" ref="U4:U26">T4/S4*10</f>
        <v>50</v>
      </c>
      <c r="V4" s="151"/>
      <c r="W4" s="150"/>
      <c r="X4" s="150"/>
      <c r="Y4" s="152"/>
      <c r="Z4" s="148">
        <v>73</v>
      </c>
      <c r="AA4" s="140">
        <v>16</v>
      </c>
      <c r="AB4" s="140">
        <v>180</v>
      </c>
      <c r="AC4" s="144">
        <f>AB4/AA4*10</f>
        <v>112.5</v>
      </c>
      <c r="AD4" s="139"/>
      <c r="AE4" s="140"/>
      <c r="AF4" s="140"/>
      <c r="AG4" s="153" t="e">
        <v>#DIV/0!</v>
      </c>
      <c r="AH4" s="139"/>
      <c r="AI4" s="140"/>
      <c r="AJ4" s="140"/>
      <c r="AK4" s="141" t="e">
        <f aca="true" t="shared" si="3" ref="AK4:AK27">AJ4/AI4*10</f>
        <v>#DIV/0!</v>
      </c>
      <c r="AL4" s="139"/>
      <c r="AM4" s="140"/>
      <c r="AN4" s="140"/>
      <c r="AO4" s="153" t="e">
        <v>#DIV/0!</v>
      </c>
    </row>
    <row r="5" spans="1:41" ht="13.5">
      <c r="A5" s="40" t="s">
        <v>15</v>
      </c>
      <c r="B5" s="154"/>
      <c r="C5" s="155"/>
      <c r="D5" s="155"/>
      <c r="E5" s="141" t="e">
        <f t="shared" si="0"/>
        <v>#DIV/0!</v>
      </c>
      <c r="F5" s="156"/>
      <c r="G5" s="143"/>
      <c r="H5" s="143"/>
      <c r="I5" s="144" t="e">
        <f t="shared" si="1"/>
        <v>#DIV/0!</v>
      </c>
      <c r="J5" s="157">
        <v>2282</v>
      </c>
      <c r="K5" s="158"/>
      <c r="L5" s="158"/>
      <c r="M5" s="144" t="e">
        <f>L5/K5*10</f>
        <v>#DIV/0!</v>
      </c>
      <c r="N5" s="159"/>
      <c r="O5" s="160"/>
      <c r="P5" s="160"/>
      <c r="Q5" s="144"/>
      <c r="R5" s="156">
        <v>4.2</v>
      </c>
      <c r="S5" s="161">
        <v>4</v>
      </c>
      <c r="T5" s="161">
        <v>26</v>
      </c>
      <c r="U5" s="144">
        <f t="shared" si="2"/>
        <v>65</v>
      </c>
      <c r="V5" s="162"/>
      <c r="W5" s="161"/>
      <c r="X5" s="161"/>
      <c r="Y5" s="163"/>
      <c r="Z5" s="159">
        <v>36</v>
      </c>
      <c r="AA5" s="155">
        <v>36</v>
      </c>
      <c r="AB5" s="155">
        <v>173</v>
      </c>
      <c r="AC5" s="144">
        <f>AB5/AA5*10</f>
        <v>48.05555555555556</v>
      </c>
      <c r="AD5" s="154"/>
      <c r="AE5" s="155"/>
      <c r="AF5" s="155"/>
      <c r="AG5" s="141" t="e">
        <v>#DIV/0!</v>
      </c>
      <c r="AH5" s="154"/>
      <c r="AI5" s="155"/>
      <c r="AJ5" s="155"/>
      <c r="AK5" s="141" t="e">
        <f t="shared" si="3"/>
        <v>#DIV/0!</v>
      </c>
      <c r="AL5" s="154"/>
      <c r="AM5" s="155"/>
      <c r="AN5" s="155"/>
      <c r="AO5" s="141" t="e">
        <v>#DIV/0!</v>
      </c>
    </row>
    <row r="6" spans="1:41" ht="13.5">
      <c r="A6" s="40" t="s">
        <v>14</v>
      </c>
      <c r="B6" s="154">
        <v>1250</v>
      </c>
      <c r="C6" s="155">
        <v>1250</v>
      </c>
      <c r="D6" s="155">
        <v>966</v>
      </c>
      <c r="E6" s="141">
        <f t="shared" si="0"/>
        <v>7.728000000000001</v>
      </c>
      <c r="F6" s="156"/>
      <c r="G6" s="143"/>
      <c r="H6" s="143"/>
      <c r="I6" s="144" t="e">
        <f t="shared" si="1"/>
        <v>#DIV/0!</v>
      </c>
      <c r="J6" s="157">
        <v>2250</v>
      </c>
      <c r="L6" s="158"/>
      <c r="M6" s="144" t="e">
        <f>L6/K6*10</f>
        <v>#DIV/0!</v>
      </c>
      <c r="N6" s="159"/>
      <c r="O6" s="160"/>
      <c r="P6" s="160"/>
      <c r="Q6" s="144" t="e">
        <v>#DIV/0!</v>
      </c>
      <c r="R6" s="156">
        <v>195</v>
      </c>
      <c r="S6" s="161">
        <v>70</v>
      </c>
      <c r="T6" s="161">
        <v>1780</v>
      </c>
      <c r="U6" s="144">
        <f t="shared" si="2"/>
        <v>254.28571428571428</v>
      </c>
      <c r="V6" s="162"/>
      <c r="W6" s="161"/>
      <c r="X6" s="161"/>
      <c r="Y6" s="163"/>
      <c r="Z6" s="159">
        <v>6</v>
      </c>
      <c r="AA6" s="155">
        <v>6</v>
      </c>
      <c r="AB6" s="155">
        <v>72</v>
      </c>
      <c r="AC6" s="144">
        <f>AB6/AA6*10</f>
        <v>120</v>
      </c>
      <c r="AD6" s="154"/>
      <c r="AE6" s="155"/>
      <c r="AF6" s="155"/>
      <c r="AG6" s="141" t="e">
        <v>#DIV/0!</v>
      </c>
      <c r="AH6" s="154"/>
      <c r="AI6" s="155"/>
      <c r="AJ6" s="155"/>
      <c r="AK6" s="141" t="e">
        <f t="shared" si="3"/>
        <v>#DIV/0!</v>
      </c>
      <c r="AL6" s="154"/>
      <c r="AM6" s="155"/>
      <c r="AN6" s="155"/>
      <c r="AO6" s="141" t="e">
        <v>#DIV/0!</v>
      </c>
    </row>
    <row r="7" spans="1:41" ht="13.5">
      <c r="A7" s="40" t="s">
        <v>1</v>
      </c>
      <c r="B7" s="154"/>
      <c r="C7" s="155"/>
      <c r="D7" s="155"/>
      <c r="E7" s="141" t="e">
        <f t="shared" si="0"/>
        <v>#DIV/0!</v>
      </c>
      <c r="F7" s="156"/>
      <c r="G7" s="143"/>
      <c r="H7" s="143"/>
      <c r="I7" s="144" t="e">
        <f t="shared" si="1"/>
        <v>#DIV/0!</v>
      </c>
      <c r="J7" s="157">
        <v>1571</v>
      </c>
      <c r="K7" s="158"/>
      <c r="L7" s="158"/>
      <c r="M7" s="144" t="e">
        <f>L7/K7*10</f>
        <v>#DIV/0!</v>
      </c>
      <c r="N7" s="159"/>
      <c r="O7" s="160"/>
      <c r="P7" s="160"/>
      <c r="Q7" s="144" t="e">
        <v>#DIV/0!</v>
      </c>
      <c r="R7" s="156"/>
      <c r="S7" s="161"/>
      <c r="T7" s="161"/>
      <c r="U7" s="144" t="e">
        <f t="shared" si="2"/>
        <v>#DIV/0!</v>
      </c>
      <c r="V7" s="162"/>
      <c r="W7" s="161"/>
      <c r="X7" s="161"/>
      <c r="Y7" s="163"/>
      <c r="Z7" s="159"/>
      <c r="AA7" s="155"/>
      <c r="AB7" s="155"/>
      <c r="AC7" s="144"/>
      <c r="AD7" s="154"/>
      <c r="AE7" s="155"/>
      <c r="AF7" s="155"/>
      <c r="AG7" s="141"/>
      <c r="AH7" s="154"/>
      <c r="AI7" s="155"/>
      <c r="AJ7" s="155"/>
      <c r="AK7" s="141" t="e">
        <f t="shared" si="3"/>
        <v>#DIV/0!</v>
      </c>
      <c r="AL7" s="154"/>
      <c r="AM7" s="155"/>
      <c r="AN7" s="155"/>
      <c r="AO7" s="141"/>
    </row>
    <row r="8" spans="1:41" ht="13.5">
      <c r="A8" s="40" t="s">
        <v>2</v>
      </c>
      <c r="B8" s="154">
        <v>1403</v>
      </c>
      <c r="C8" s="155">
        <v>1403</v>
      </c>
      <c r="D8" s="155">
        <v>705</v>
      </c>
      <c r="E8" s="141">
        <f t="shared" si="0"/>
        <v>5.024946543121882</v>
      </c>
      <c r="F8" s="156">
        <v>496</v>
      </c>
      <c r="G8" s="143">
        <v>496</v>
      </c>
      <c r="H8" s="143">
        <v>50</v>
      </c>
      <c r="I8" s="144">
        <f t="shared" si="1"/>
        <v>1.0080645161290323</v>
      </c>
      <c r="J8" s="157">
        <v>3165</v>
      </c>
      <c r="K8" s="158">
        <v>470</v>
      </c>
      <c r="L8" s="158">
        <v>642</v>
      </c>
      <c r="M8" s="144">
        <f aca="true" t="shared" si="4" ref="M8:M19">L8/K8*10</f>
        <v>13.659574468085108</v>
      </c>
      <c r="N8" s="159"/>
      <c r="O8" s="160"/>
      <c r="P8" s="160"/>
      <c r="Q8" s="144" t="e">
        <v>#DIV/0!</v>
      </c>
      <c r="R8" s="156">
        <v>195</v>
      </c>
      <c r="S8" s="161">
        <v>77</v>
      </c>
      <c r="T8" s="161">
        <v>1432</v>
      </c>
      <c r="U8" s="144">
        <f t="shared" si="2"/>
        <v>185.974025974026</v>
      </c>
      <c r="V8" s="162"/>
      <c r="W8" s="161"/>
      <c r="X8" s="161"/>
      <c r="Y8" s="163"/>
      <c r="Z8" s="159">
        <v>123</v>
      </c>
      <c r="AA8" s="155">
        <v>39</v>
      </c>
      <c r="AB8" s="155">
        <v>539</v>
      </c>
      <c r="AC8" s="144">
        <f>AB8/AA8*10</f>
        <v>138.2051282051282</v>
      </c>
      <c r="AD8" s="154"/>
      <c r="AE8" s="155"/>
      <c r="AF8" s="155"/>
      <c r="AG8" s="141" t="e">
        <v>#DIV/0!</v>
      </c>
      <c r="AH8" s="154"/>
      <c r="AI8" s="155"/>
      <c r="AJ8" s="155"/>
      <c r="AK8" s="141" t="e">
        <f t="shared" si="3"/>
        <v>#DIV/0!</v>
      </c>
      <c r="AL8" s="154"/>
      <c r="AM8" s="155"/>
      <c r="AN8" s="155"/>
      <c r="AO8" s="141" t="e">
        <v>#DIV/0!</v>
      </c>
    </row>
    <row r="9" spans="1:41" ht="13.5">
      <c r="A9" s="40" t="s">
        <v>27</v>
      </c>
      <c r="B9" s="154">
        <v>374</v>
      </c>
      <c r="C9" s="155">
        <v>374</v>
      </c>
      <c r="D9" s="161">
        <v>112</v>
      </c>
      <c r="E9" s="141">
        <f t="shared" si="0"/>
        <v>2.994652406417112</v>
      </c>
      <c r="F9" s="156"/>
      <c r="G9" s="143"/>
      <c r="H9" s="143"/>
      <c r="I9" s="144" t="e">
        <f t="shared" si="1"/>
        <v>#DIV/0!</v>
      </c>
      <c r="J9" s="157">
        <v>6318</v>
      </c>
      <c r="K9" s="158">
        <v>1305</v>
      </c>
      <c r="L9" s="158">
        <v>2130</v>
      </c>
      <c r="M9" s="144">
        <f t="shared" si="4"/>
        <v>16.32183908045977</v>
      </c>
      <c r="N9" s="159"/>
      <c r="O9" s="160"/>
      <c r="P9" s="160"/>
      <c r="Q9" s="144"/>
      <c r="R9" s="156"/>
      <c r="S9" s="161"/>
      <c r="T9" s="161"/>
      <c r="U9" s="144" t="e">
        <f t="shared" si="2"/>
        <v>#DIV/0!</v>
      </c>
      <c r="V9" s="162"/>
      <c r="W9" s="161"/>
      <c r="X9" s="161"/>
      <c r="Y9" s="163"/>
      <c r="Z9" s="159"/>
      <c r="AA9" s="155"/>
      <c r="AB9" s="155"/>
      <c r="AC9" s="144" t="e">
        <v>#DIV/0!</v>
      </c>
      <c r="AD9" s="154"/>
      <c r="AE9" s="155"/>
      <c r="AF9" s="155"/>
      <c r="AG9" s="141" t="e">
        <v>#DIV/0!</v>
      </c>
      <c r="AH9" s="154"/>
      <c r="AI9" s="155"/>
      <c r="AJ9" s="155"/>
      <c r="AK9" s="141" t="e">
        <f t="shared" si="3"/>
        <v>#DIV/0!</v>
      </c>
      <c r="AL9" s="154"/>
      <c r="AM9" s="155"/>
      <c r="AN9" s="155"/>
      <c r="AO9" s="141" t="e">
        <v>#DIV/0!</v>
      </c>
    </row>
    <row r="10" spans="1:41" ht="13.5">
      <c r="A10" s="40" t="s">
        <v>3</v>
      </c>
      <c r="B10" s="154">
        <v>392</v>
      </c>
      <c r="C10" s="155">
        <v>392</v>
      </c>
      <c r="D10" s="155">
        <v>292</v>
      </c>
      <c r="E10" s="141">
        <f t="shared" si="0"/>
        <v>7.448979591836736</v>
      </c>
      <c r="F10" s="156">
        <v>1081</v>
      </c>
      <c r="G10" s="143">
        <v>1081</v>
      </c>
      <c r="H10" s="143">
        <v>758</v>
      </c>
      <c r="I10" s="144">
        <f t="shared" si="1"/>
        <v>7.012025901942645</v>
      </c>
      <c r="J10" s="157">
        <v>5631</v>
      </c>
      <c r="K10" s="158">
        <v>100</v>
      </c>
      <c r="L10" s="158">
        <v>120</v>
      </c>
      <c r="M10" s="144">
        <f t="shared" si="4"/>
        <v>12</v>
      </c>
      <c r="N10" s="159"/>
      <c r="O10" s="160"/>
      <c r="P10" s="160"/>
      <c r="Q10" s="144" t="e">
        <v>#DIV/0!</v>
      </c>
      <c r="R10" s="156"/>
      <c r="S10" s="161"/>
      <c r="T10" s="161"/>
      <c r="U10" s="144" t="e">
        <f t="shared" si="2"/>
        <v>#DIV/0!</v>
      </c>
      <c r="V10" s="162">
        <v>585</v>
      </c>
      <c r="W10" s="161">
        <v>80</v>
      </c>
      <c r="X10" s="161">
        <v>1200</v>
      </c>
      <c r="Y10" s="144">
        <f>X10/W10*10</f>
        <v>150</v>
      </c>
      <c r="Z10" s="159"/>
      <c r="AA10" s="155"/>
      <c r="AB10" s="155"/>
      <c r="AC10" s="144" t="e">
        <v>#DIV/0!</v>
      </c>
      <c r="AD10" s="154"/>
      <c r="AE10" s="155"/>
      <c r="AF10" s="155"/>
      <c r="AG10" s="141" t="e">
        <v>#DIV/0!</v>
      </c>
      <c r="AH10" s="154">
        <v>267</v>
      </c>
      <c r="AI10" s="155">
        <v>125</v>
      </c>
      <c r="AJ10" s="155">
        <v>24</v>
      </c>
      <c r="AK10" s="141">
        <f t="shared" si="3"/>
        <v>1.92</v>
      </c>
      <c r="AL10" s="154"/>
      <c r="AM10" s="155"/>
      <c r="AN10" s="155"/>
      <c r="AO10" s="141" t="e">
        <v>#DIV/0!</v>
      </c>
    </row>
    <row r="11" spans="1:41" ht="13.5">
      <c r="A11" s="40" t="s">
        <v>4</v>
      </c>
      <c r="B11" s="154">
        <v>15</v>
      </c>
      <c r="C11" s="155">
        <v>15</v>
      </c>
      <c r="D11" s="161">
        <v>10.2</v>
      </c>
      <c r="E11" s="141">
        <f t="shared" si="0"/>
        <v>6.799999999999999</v>
      </c>
      <c r="F11" s="156">
        <v>1378</v>
      </c>
      <c r="G11" s="143">
        <v>1378</v>
      </c>
      <c r="H11" s="143">
        <v>527</v>
      </c>
      <c r="I11" s="144">
        <f t="shared" si="1"/>
        <v>3.8243831640058055</v>
      </c>
      <c r="J11" s="157">
        <v>16326</v>
      </c>
      <c r="K11" s="158">
        <v>2895</v>
      </c>
      <c r="L11" s="158">
        <v>3512</v>
      </c>
      <c r="M11" s="144">
        <f t="shared" si="4"/>
        <v>12.131260794473228</v>
      </c>
      <c r="N11" s="159">
        <v>879</v>
      </c>
      <c r="O11" s="160"/>
      <c r="P11" s="160"/>
      <c r="Q11" s="144" t="e">
        <v>#DIV/0!</v>
      </c>
      <c r="R11" s="156">
        <v>190</v>
      </c>
      <c r="S11" s="161">
        <v>106</v>
      </c>
      <c r="T11" s="161">
        <v>2463</v>
      </c>
      <c r="U11" s="144">
        <f t="shared" si="2"/>
        <v>232.35849056603772</v>
      </c>
      <c r="V11" s="162"/>
      <c r="W11" s="161"/>
      <c r="X11" s="161"/>
      <c r="Y11" s="144"/>
      <c r="Z11" s="159">
        <v>158</v>
      </c>
      <c r="AA11" s="155">
        <v>110</v>
      </c>
      <c r="AB11" s="155">
        <v>1139</v>
      </c>
      <c r="AC11" s="144">
        <f>AB11/AA11*10</f>
        <v>103.54545454545456</v>
      </c>
      <c r="AD11" s="154">
        <v>591</v>
      </c>
      <c r="AE11" s="155"/>
      <c r="AF11" s="155"/>
      <c r="AG11" s="141" t="e">
        <v>#DIV/0!</v>
      </c>
      <c r="AH11" s="154"/>
      <c r="AI11" s="155"/>
      <c r="AJ11" s="155"/>
      <c r="AK11" s="141" t="e">
        <f t="shared" si="3"/>
        <v>#DIV/0!</v>
      </c>
      <c r="AL11" s="154"/>
      <c r="AM11" s="155"/>
      <c r="AN11" s="155"/>
      <c r="AO11" s="141" t="e">
        <v>#DIV/0!</v>
      </c>
    </row>
    <row r="12" spans="1:41" ht="13.5">
      <c r="A12" s="40" t="s">
        <v>5</v>
      </c>
      <c r="B12" s="154"/>
      <c r="C12" s="155"/>
      <c r="D12" s="155"/>
      <c r="E12" s="141" t="e">
        <f t="shared" si="0"/>
        <v>#DIV/0!</v>
      </c>
      <c r="F12" s="156"/>
      <c r="G12" s="143"/>
      <c r="H12" s="143"/>
      <c r="I12" s="144" t="e">
        <f t="shared" si="1"/>
        <v>#DIV/0!</v>
      </c>
      <c r="J12" s="157">
        <v>4985</v>
      </c>
      <c r="K12" s="158">
        <v>1537</v>
      </c>
      <c r="L12" s="158">
        <v>903</v>
      </c>
      <c r="M12" s="144">
        <f t="shared" si="4"/>
        <v>5.875081327260898</v>
      </c>
      <c r="N12" s="159"/>
      <c r="O12" s="160"/>
      <c r="P12" s="160"/>
      <c r="Q12" s="144"/>
      <c r="R12" s="156">
        <v>10</v>
      </c>
      <c r="S12" s="161">
        <v>10</v>
      </c>
      <c r="T12" s="161">
        <v>54</v>
      </c>
      <c r="U12" s="144">
        <f t="shared" si="2"/>
        <v>54</v>
      </c>
      <c r="V12" s="162"/>
      <c r="W12" s="161"/>
      <c r="X12" s="161"/>
      <c r="Y12" s="144"/>
      <c r="Z12" s="159">
        <v>11</v>
      </c>
      <c r="AA12" s="155">
        <v>11</v>
      </c>
      <c r="AB12" s="155">
        <v>77</v>
      </c>
      <c r="AC12" s="144">
        <f>AB12/AA12*10</f>
        <v>70</v>
      </c>
      <c r="AD12" s="154"/>
      <c r="AE12" s="155"/>
      <c r="AF12" s="155"/>
      <c r="AG12" s="141" t="e">
        <v>#DIV/0!</v>
      </c>
      <c r="AH12" s="154"/>
      <c r="AI12" s="155"/>
      <c r="AJ12" s="155"/>
      <c r="AK12" s="141" t="e">
        <f t="shared" si="3"/>
        <v>#DIV/0!</v>
      </c>
      <c r="AL12" s="154"/>
      <c r="AM12" s="155"/>
      <c r="AN12" s="155"/>
      <c r="AO12" s="141" t="e">
        <v>#DIV/0!</v>
      </c>
    </row>
    <row r="13" spans="1:41" ht="13.5">
      <c r="A13" s="40" t="s">
        <v>6</v>
      </c>
      <c r="B13" s="154"/>
      <c r="C13" s="155"/>
      <c r="D13" s="155"/>
      <c r="E13" s="141" t="e">
        <f t="shared" si="0"/>
        <v>#DIV/0!</v>
      </c>
      <c r="F13" s="156">
        <v>1564</v>
      </c>
      <c r="G13" s="143">
        <v>1564</v>
      </c>
      <c r="H13" s="143">
        <v>703</v>
      </c>
      <c r="I13" s="144">
        <f t="shared" si="1"/>
        <v>4.494884910485934</v>
      </c>
      <c r="J13" s="157">
        <v>8364</v>
      </c>
      <c r="K13" s="158">
        <v>964</v>
      </c>
      <c r="L13" s="158">
        <v>1024</v>
      </c>
      <c r="M13" s="144">
        <f t="shared" si="4"/>
        <v>10.622406639004149</v>
      </c>
      <c r="N13" s="159"/>
      <c r="O13" s="160"/>
      <c r="P13" s="160"/>
      <c r="Q13" s="144" t="e">
        <v>#DIV/0!</v>
      </c>
      <c r="R13" s="156"/>
      <c r="S13" s="161"/>
      <c r="T13" s="161"/>
      <c r="U13" s="144" t="e">
        <f t="shared" si="2"/>
        <v>#DIV/0!</v>
      </c>
      <c r="V13" s="162"/>
      <c r="W13" s="161"/>
      <c r="X13" s="161"/>
      <c r="Y13" s="144"/>
      <c r="Z13" s="159"/>
      <c r="AA13" s="155"/>
      <c r="AB13" s="155"/>
      <c r="AC13" s="144" t="e">
        <v>#DIV/0!</v>
      </c>
      <c r="AD13" s="154"/>
      <c r="AE13" s="155"/>
      <c r="AF13" s="155"/>
      <c r="AG13" s="141" t="e">
        <v>#DIV/0!</v>
      </c>
      <c r="AH13" s="154"/>
      <c r="AI13" s="155"/>
      <c r="AJ13" s="155"/>
      <c r="AK13" s="141" t="e">
        <f t="shared" si="3"/>
        <v>#DIV/0!</v>
      </c>
      <c r="AL13" s="154"/>
      <c r="AM13" s="155"/>
      <c r="AN13" s="155"/>
      <c r="AO13" s="141" t="e">
        <v>#DIV/0!</v>
      </c>
    </row>
    <row r="14" spans="1:41" ht="13.5">
      <c r="A14" s="40" t="s">
        <v>7</v>
      </c>
      <c r="B14" s="154">
        <v>597</v>
      </c>
      <c r="C14" s="155">
        <v>597</v>
      </c>
      <c r="D14" s="155">
        <v>776</v>
      </c>
      <c r="E14" s="141">
        <f t="shared" si="0"/>
        <v>12.998324958123952</v>
      </c>
      <c r="F14" s="156"/>
      <c r="G14" s="143"/>
      <c r="H14" s="143"/>
      <c r="I14" s="144" t="e">
        <f t="shared" si="1"/>
        <v>#DIV/0!</v>
      </c>
      <c r="J14" s="157">
        <v>6602</v>
      </c>
      <c r="K14" s="158">
        <v>3863</v>
      </c>
      <c r="L14" s="158">
        <v>4145</v>
      </c>
      <c r="M14" s="144">
        <f t="shared" si="4"/>
        <v>10.730002588661662</v>
      </c>
      <c r="N14" s="159"/>
      <c r="O14" s="160"/>
      <c r="P14" s="160"/>
      <c r="Q14" s="144" t="e">
        <v>#DIV/0!</v>
      </c>
      <c r="R14" s="156"/>
      <c r="S14" s="161"/>
      <c r="T14" s="161"/>
      <c r="U14" s="144" t="e">
        <f t="shared" si="2"/>
        <v>#DIV/0!</v>
      </c>
      <c r="V14" s="162"/>
      <c r="W14" s="161"/>
      <c r="X14" s="161"/>
      <c r="Y14" s="144"/>
      <c r="Z14" s="159"/>
      <c r="AA14" s="155"/>
      <c r="AB14" s="155"/>
      <c r="AC14" s="144" t="e">
        <v>#DIV/0!</v>
      </c>
      <c r="AD14" s="154"/>
      <c r="AE14" s="155"/>
      <c r="AF14" s="155"/>
      <c r="AG14" s="141" t="e">
        <v>#DIV/0!</v>
      </c>
      <c r="AH14" s="154"/>
      <c r="AI14" s="155"/>
      <c r="AJ14" s="155"/>
      <c r="AK14" s="141" t="e">
        <f t="shared" si="3"/>
        <v>#DIV/0!</v>
      </c>
      <c r="AL14" s="154"/>
      <c r="AM14" s="155"/>
      <c r="AN14" s="155"/>
      <c r="AO14" s="141" t="e">
        <v>#DIV/0!</v>
      </c>
    </row>
    <row r="15" spans="1:41" ht="13.5">
      <c r="A15" s="40" t="s">
        <v>8</v>
      </c>
      <c r="B15" s="154"/>
      <c r="C15" s="155"/>
      <c r="D15" s="155"/>
      <c r="E15" s="141" t="e">
        <f t="shared" si="0"/>
        <v>#DIV/0!</v>
      </c>
      <c r="F15" s="156"/>
      <c r="G15" s="143"/>
      <c r="H15" s="143"/>
      <c r="I15" s="144" t="e">
        <f t="shared" si="1"/>
        <v>#DIV/0!</v>
      </c>
      <c r="J15" s="157">
        <v>6294</v>
      </c>
      <c r="K15" s="158">
        <v>885</v>
      </c>
      <c r="L15" s="158">
        <v>528</v>
      </c>
      <c r="M15" s="144">
        <f t="shared" si="4"/>
        <v>5.966101694915254</v>
      </c>
      <c r="N15" s="159"/>
      <c r="O15" s="160"/>
      <c r="P15" s="160"/>
      <c r="Q15" s="144"/>
      <c r="R15" s="156"/>
      <c r="S15" s="161"/>
      <c r="T15" s="161"/>
      <c r="U15" s="144" t="e">
        <f t="shared" si="2"/>
        <v>#DIV/0!</v>
      </c>
      <c r="V15" s="162"/>
      <c r="W15" s="161"/>
      <c r="X15" s="161"/>
      <c r="Y15" s="144"/>
      <c r="Z15" s="159"/>
      <c r="AA15" s="155"/>
      <c r="AB15" s="155"/>
      <c r="AC15" s="144" t="e">
        <v>#DIV/0!</v>
      </c>
      <c r="AD15" s="154"/>
      <c r="AE15" s="155"/>
      <c r="AF15" s="155"/>
      <c r="AG15" s="141" t="e">
        <v>#DIV/0!</v>
      </c>
      <c r="AH15" s="154"/>
      <c r="AI15" s="155"/>
      <c r="AJ15" s="155"/>
      <c r="AK15" s="141" t="e">
        <f t="shared" si="3"/>
        <v>#DIV/0!</v>
      </c>
      <c r="AL15" s="154"/>
      <c r="AM15" s="155"/>
      <c r="AN15" s="155"/>
      <c r="AO15" s="141" t="e">
        <v>#DIV/0!</v>
      </c>
    </row>
    <row r="16" spans="1:41" ht="13.5">
      <c r="A16" s="40" t="s">
        <v>18</v>
      </c>
      <c r="B16" s="154">
        <v>802</v>
      </c>
      <c r="C16" s="155">
        <v>802</v>
      </c>
      <c r="D16" s="155">
        <v>524</v>
      </c>
      <c r="E16" s="141">
        <f t="shared" si="0"/>
        <v>6.533665835411472</v>
      </c>
      <c r="F16" s="156"/>
      <c r="G16" s="143"/>
      <c r="H16" s="143"/>
      <c r="I16" s="144" t="e">
        <f t="shared" si="1"/>
        <v>#DIV/0!</v>
      </c>
      <c r="J16" s="157">
        <v>11927</v>
      </c>
      <c r="K16" s="158">
        <v>3847</v>
      </c>
      <c r="L16" s="158">
        <v>4219</v>
      </c>
      <c r="M16" s="144">
        <f t="shared" si="4"/>
        <v>10.966987262802183</v>
      </c>
      <c r="N16" s="159"/>
      <c r="O16" s="160"/>
      <c r="P16" s="160"/>
      <c r="Q16" s="144"/>
      <c r="R16" s="156"/>
      <c r="S16" s="161"/>
      <c r="T16" s="161"/>
      <c r="U16" s="144" t="e">
        <f t="shared" si="2"/>
        <v>#DIV/0!</v>
      </c>
      <c r="V16" s="162"/>
      <c r="W16" s="161"/>
      <c r="X16" s="161"/>
      <c r="Y16" s="144"/>
      <c r="Z16" s="159"/>
      <c r="AA16" s="155"/>
      <c r="AB16" s="155"/>
      <c r="AC16" s="144"/>
      <c r="AD16" s="164">
        <v>25</v>
      </c>
      <c r="AE16" s="155"/>
      <c r="AF16" s="155"/>
      <c r="AG16" s="141"/>
      <c r="AH16" s="164"/>
      <c r="AI16" s="155"/>
      <c r="AJ16" s="155"/>
      <c r="AK16" s="141" t="e">
        <f t="shared" si="3"/>
        <v>#DIV/0!</v>
      </c>
      <c r="AL16" s="164"/>
      <c r="AM16" s="155"/>
      <c r="AN16" s="155"/>
      <c r="AO16" s="141"/>
    </row>
    <row r="17" spans="1:41" ht="13.5">
      <c r="A17" s="40" t="s">
        <v>9</v>
      </c>
      <c r="B17" s="154"/>
      <c r="C17" s="155"/>
      <c r="D17" s="155"/>
      <c r="E17" s="141" t="e">
        <f t="shared" si="0"/>
        <v>#DIV/0!</v>
      </c>
      <c r="F17" s="156"/>
      <c r="G17" s="143"/>
      <c r="H17" s="143"/>
      <c r="I17" s="144" t="e">
        <f t="shared" si="1"/>
        <v>#DIV/0!</v>
      </c>
      <c r="J17" s="157">
        <v>3840</v>
      </c>
      <c r="K17" s="158">
        <v>997</v>
      </c>
      <c r="L17" s="158">
        <v>797</v>
      </c>
      <c r="M17" s="144">
        <f t="shared" si="4"/>
        <v>7.993981945837513</v>
      </c>
      <c r="N17" s="159"/>
      <c r="O17" s="160"/>
      <c r="P17" s="160"/>
      <c r="Q17" s="144" t="e">
        <v>#DIV/0!</v>
      </c>
      <c r="R17" s="156">
        <v>3</v>
      </c>
      <c r="S17" s="161">
        <v>3</v>
      </c>
      <c r="T17" s="161">
        <v>26</v>
      </c>
      <c r="U17" s="144">
        <f t="shared" si="2"/>
        <v>86.66666666666666</v>
      </c>
      <c r="V17" s="162"/>
      <c r="W17" s="161"/>
      <c r="X17" s="161"/>
      <c r="Y17" s="144"/>
      <c r="Z17" s="159">
        <v>8</v>
      </c>
      <c r="AA17" s="155">
        <v>8</v>
      </c>
      <c r="AB17" s="155">
        <v>35</v>
      </c>
      <c r="AC17" s="144">
        <f>AB17/AA17*10</f>
        <v>43.75</v>
      </c>
      <c r="AD17" s="154"/>
      <c r="AE17" s="155"/>
      <c r="AF17" s="155"/>
      <c r="AG17" s="141" t="e">
        <v>#DIV/0!</v>
      </c>
      <c r="AH17" s="154">
        <v>22</v>
      </c>
      <c r="AI17" s="155">
        <v>22</v>
      </c>
      <c r="AJ17" s="161">
        <v>2.2</v>
      </c>
      <c r="AK17" s="141">
        <f t="shared" si="3"/>
        <v>1</v>
      </c>
      <c r="AL17" s="154"/>
      <c r="AM17" s="155"/>
      <c r="AN17" s="155"/>
      <c r="AO17" s="141" t="e">
        <v>#DIV/0!</v>
      </c>
    </row>
    <row r="18" spans="1:41" ht="13.5">
      <c r="A18" s="40" t="s">
        <v>10</v>
      </c>
      <c r="B18" s="154">
        <v>200</v>
      </c>
      <c r="C18" s="155">
        <v>200</v>
      </c>
      <c r="D18" s="155">
        <v>100</v>
      </c>
      <c r="E18" s="141">
        <f t="shared" si="0"/>
        <v>5</v>
      </c>
      <c r="F18" s="165"/>
      <c r="G18" s="143"/>
      <c r="H18" s="143"/>
      <c r="I18" s="144" t="e">
        <f t="shared" si="1"/>
        <v>#DIV/0!</v>
      </c>
      <c r="J18" s="157">
        <v>4041</v>
      </c>
      <c r="K18" s="158">
        <v>722</v>
      </c>
      <c r="L18" s="158">
        <v>348</v>
      </c>
      <c r="M18" s="144">
        <f t="shared" si="4"/>
        <v>4.81994459833795</v>
      </c>
      <c r="N18" s="159"/>
      <c r="O18" s="160"/>
      <c r="P18" s="160"/>
      <c r="Q18" s="144" t="e">
        <v>#DIV/0!</v>
      </c>
      <c r="R18" s="156"/>
      <c r="S18" s="161"/>
      <c r="T18" s="161"/>
      <c r="U18" s="144" t="e">
        <f t="shared" si="2"/>
        <v>#DIV/0!</v>
      </c>
      <c r="V18" s="162"/>
      <c r="W18" s="161"/>
      <c r="X18" s="161"/>
      <c r="Y18" s="144"/>
      <c r="Z18" s="159"/>
      <c r="AA18" s="155"/>
      <c r="AB18" s="155"/>
      <c r="AC18" s="144" t="e">
        <v>#DIV/0!</v>
      </c>
      <c r="AD18" s="154">
        <v>239</v>
      </c>
      <c r="AE18" s="155"/>
      <c r="AF18" s="155"/>
      <c r="AG18" s="141" t="e">
        <v>#DIV/0!</v>
      </c>
      <c r="AH18" s="164">
        <v>1080</v>
      </c>
      <c r="AI18" s="166">
        <v>1080</v>
      </c>
      <c r="AJ18" s="166">
        <v>602</v>
      </c>
      <c r="AK18" s="167">
        <f t="shared" si="3"/>
        <v>5.574074074074074</v>
      </c>
      <c r="AL18" s="154">
        <v>170</v>
      </c>
      <c r="AM18" s="155"/>
      <c r="AN18" s="155"/>
      <c r="AO18" s="141" t="e">
        <v>#DIV/0!</v>
      </c>
    </row>
    <row r="19" spans="1:41" ht="13.5">
      <c r="A19" s="40" t="s">
        <v>19</v>
      </c>
      <c r="B19" s="154"/>
      <c r="C19" s="155"/>
      <c r="D19" s="155"/>
      <c r="E19" s="141" t="e">
        <f t="shared" si="0"/>
        <v>#DIV/0!</v>
      </c>
      <c r="F19" s="156">
        <v>3399</v>
      </c>
      <c r="G19" s="143">
        <v>2546</v>
      </c>
      <c r="H19" s="143">
        <v>945</v>
      </c>
      <c r="I19" s="144">
        <f t="shared" si="1"/>
        <v>3.7117046347211313</v>
      </c>
      <c r="J19" s="157">
        <v>7834</v>
      </c>
      <c r="K19" s="158">
        <v>205</v>
      </c>
      <c r="L19" s="158">
        <v>235</v>
      </c>
      <c r="M19" s="144">
        <f t="shared" si="4"/>
        <v>11.463414634146341</v>
      </c>
      <c r="N19" s="159">
        <v>2291</v>
      </c>
      <c r="O19" s="160"/>
      <c r="P19" s="160"/>
      <c r="Q19" s="144" t="e">
        <v>#DIV/0!</v>
      </c>
      <c r="R19" s="156">
        <v>129</v>
      </c>
      <c r="S19" s="161">
        <v>16</v>
      </c>
      <c r="T19" s="161">
        <v>342.2</v>
      </c>
      <c r="U19" s="144">
        <f t="shared" si="2"/>
        <v>213.875</v>
      </c>
      <c r="V19" s="162">
        <v>10</v>
      </c>
      <c r="W19" s="161"/>
      <c r="X19" s="161"/>
      <c r="Y19" s="144" t="e">
        <f>X19/W19*10</f>
        <v>#DIV/0!</v>
      </c>
      <c r="Z19" s="159">
        <v>305</v>
      </c>
      <c r="AA19" s="161">
        <v>107</v>
      </c>
      <c r="AB19" s="155">
        <v>1887</v>
      </c>
      <c r="AC19" s="144">
        <f>AB19/AA19*10</f>
        <v>176.3551401869159</v>
      </c>
      <c r="AD19" s="154">
        <v>30</v>
      </c>
      <c r="AE19" s="155"/>
      <c r="AF19" s="155"/>
      <c r="AG19" s="141" t="e">
        <v>#DIV/0!</v>
      </c>
      <c r="AH19" s="154"/>
      <c r="AI19" s="155"/>
      <c r="AJ19" s="155"/>
      <c r="AK19" s="141" t="e">
        <f t="shared" si="3"/>
        <v>#DIV/0!</v>
      </c>
      <c r="AL19" s="154"/>
      <c r="AM19" s="155"/>
      <c r="AN19" s="155"/>
      <c r="AO19" s="141" t="e">
        <v>#DIV/0!</v>
      </c>
    </row>
    <row r="20" spans="1:41" ht="13.5">
      <c r="A20" s="40" t="s">
        <v>17</v>
      </c>
      <c r="B20" s="154"/>
      <c r="C20" s="155"/>
      <c r="D20" s="155"/>
      <c r="E20" s="141" t="e">
        <f t="shared" si="0"/>
        <v>#DIV/0!</v>
      </c>
      <c r="F20" s="156">
        <v>1338</v>
      </c>
      <c r="G20" s="143">
        <v>1338</v>
      </c>
      <c r="H20" s="143">
        <v>2287</v>
      </c>
      <c r="I20" s="144">
        <f t="shared" si="1"/>
        <v>17.09267563527653</v>
      </c>
      <c r="J20" s="157">
        <v>1928</v>
      </c>
      <c r="K20" s="158"/>
      <c r="L20" s="158"/>
      <c r="M20" s="144" t="e">
        <v>#DIV/0!</v>
      </c>
      <c r="N20" s="159"/>
      <c r="O20" s="160"/>
      <c r="P20" s="160"/>
      <c r="Q20" s="144" t="e">
        <v>#DIV/0!</v>
      </c>
      <c r="R20" s="156">
        <v>48</v>
      </c>
      <c r="S20" s="161">
        <v>3</v>
      </c>
      <c r="T20" s="161">
        <v>30</v>
      </c>
      <c r="U20" s="144">
        <f t="shared" si="2"/>
        <v>100</v>
      </c>
      <c r="V20" s="162">
        <v>1120</v>
      </c>
      <c r="W20" s="161">
        <v>315</v>
      </c>
      <c r="X20" s="161">
        <v>10395</v>
      </c>
      <c r="Y20" s="144">
        <f>X20/W20*10</f>
        <v>330</v>
      </c>
      <c r="Z20" s="159">
        <v>160</v>
      </c>
      <c r="AA20" s="155">
        <v>28</v>
      </c>
      <c r="AB20" s="155">
        <v>560</v>
      </c>
      <c r="AC20" s="144">
        <f>AB20/AA20*10</f>
        <v>200</v>
      </c>
      <c r="AD20" s="154"/>
      <c r="AE20" s="155"/>
      <c r="AF20" s="155"/>
      <c r="AG20" s="141" t="e">
        <v>#DIV/0!</v>
      </c>
      <c r="AH20" s="154"/>
      <c r="AI20" s="155"/>
      <c r="AJ20" s="155"/>
      <c r="AK20" s="141" t="e">
        <f t="shared" si="3"/>
        <v>#DIV/0!</v>
      </c>
      <c r="AL20" s="154"/>
      <c r="AM20" s="155"/>
      <c r="AN20" s="155"/>
      <c r="AO20" s="141" t="e">
        <v>#DIV/0!</v>
      </c>
    </row>
    <row r="21" spans="1:41" ht="13.5">
      <c r="A21" s="40" t="s">
        <v>11</v>
      </c>
      <c r="B21" s="154"/>
      <c r="C21" s="155"/>
      <c r="D21" s="155"/>
      <c r="E21" s="141" t="e">
        <f t="shared" si="0"/>
        <v>#DIV/0!</v>
      </c>
      <c r="F21" s="156"/>
      <c r="G21" s="143"/>
      <c r="H21" s="143"/>
      <c r="I21" s="144" t="e">
        <f t="shared" si="1"/>
        <v>#DIV/0!</v>
      </c>
      <c r="J21" s="157">
        <v>1137</v>
      </c>
      <c r="K21" s="158">
        <v>1037</v>
      </c>
      <c r="L21" s="158">
        <v>1462</v>
      </c>
      <c r="M21" s="144">
        <f>L21/K21*10</f>
        <v>14.098360655737705</v>
      </c>
      <c r="N21" s="159"/>
      <c r="O21" s="160"/>
      <c r="P21" s="160"/>
      <c r="Q21" s="144"/>
      <c r="R21" s="156">
        <v>6</v>
      </c>
      <c r="S21" s="161">
        <v>3</v>
      </c>
      <c r="T21" s="161">
        <v>16</v>
      </c>
      <c r="U21" s="144">
        <f t="shared" si="2"/>
        <v>53.33333333333333</v>
      </c>
      <c r="V21" s="162"/>
      <c r="W21" s="161"/>
      <c r="X21" s="161"/>
      <c r="Y21" s="163"/>
      <c r="Z21" s="159">
        <v>13</v>
      </c>
      <c r="AA21" s="155">
        <v>13</v>
      </c>
      <c r="AB21" s="155">
        <v>81</v>
      </c>
      <c r="AC21" s="144">
        <f aca="true" t="shared" si="5" ref="AC21:AC26">AB21/AA21*10</f>
        <v>62.30769230769231</v>
      </c>
      <c r="AD21" s="154"/>
      <c r="AE21" s="155"/>
      <c r="AF21" s="155"/>
      <c r="AG21" s="141" t="e">
        <v>#DIV/0!</v>
      </c>
      <c r="AH21" s="154"/>
      <c r="AI21" s="155"/>
      <c r="AJ21" s="155"/>
      <c r="AK21" s="141" t="e">
        <f t="shared" si="3"/>
        <v>#DIV/0!</v>
      </c>
      <c r="AL21" s="154"/>
      <c r="AM21" s="155"/>
      <c r="AN21" s="155"/>
      <c r="AO21" s="141" t="e">
        <v>#DIV/0!</v>
      </c>
    </row>
    <row r="22" spans="1:41" ht="13.5">
      <c r="A22" s="40" t="s">
        <v>12</v>
      </c>
      <c r="B22" s="154"/>
      <c r="C22" s="155"/>
      <c r="D22" s="155"/>
      <c r="E22" s="141" t="e">
        <f t="shared" si="0"/>
        <v>#DIV/0!</v>
      </c>
      <c r="F22" s="156">
        <v>852</v>
      </c>
      <c r="G22" s="143">
        <v>852</v>
      </c>
      <c r="H22" s="143">
        <v>448</v>
      </c>
      <c r="I22" s="144">
        <f t="shared" si="1"/>
        <v>5.258215962441315</v>
      </c>
      <c r="J22" s="157">
        <v>3848</v>
      </c>
      <c r="K22" s="158">
        <v>274</v>
      </c>
      <c r="L22" s="158">
        <v>456</v>
      </c>
      <c r="M22" s="144">
        <f>L22/K22*10</f>
        <v>16.642335766423358</v>
      </c>
      <c r="N22" s="159"/>
      <c r="O22" s="160"/>
      <c r="P22" s="160"/>
      <c r="Q22" s="144" t="e">
        <v>#DIV/0!</v>
      </c>
      <c r="R22" s="156">
        <v>52</v>
      </c>
      <c r="S22" s="161">
        <v>52</v>
      </c>
      <c r="T22" s="161">
        <v>1141</v>
      </c>
      <c r="U22" s="144">
        <f t="shared" si="2"/>
        <v>219.42307692307693</v>
      </c>
      <c r="V22" s="162">
        <v>2282</v>
      </c>
      <c r="W22" s="161">
        <v>170</v>
      </c>
      <c r="X22" s="161">
        <v>5650</v>
      </c>
      <c r="Y22" s="144">
        <f>X22/W22*10</f>
        <v>332.3529411764706</v>
      </c>
      <c r="Z22" s="159">
        <v>38</v>
      </c>
      <c r="AA22" s="155">
        <v>38</v>
      </c>
      <c r="AB22" s="155">
        <v>570</v>
      </c>
      <c r="AC22" s="144">
        <f t="shared" si="5"/>
        <v>150</v>
      </c>
      <c r="AD22" s="154"/>
      <c r="AE22" s="155"/>
      <c r="AF22" s="155"/>
      <c r="AG22" s="141" t="e">
        <v>#DIV/0!</v>
      </c>
      <c r="AH22" s="164">
        <v>261</v>
      </c>
      <c r="AI22" s="155"/>
      <c r="AJ22" s="155"/>
      <c r="AK22" s="141" t="e">
        <f t="shared" si="3"/>
        <v>#DIV/0!</v>
      </c>
      <c r="AL22" s="164">
        <v>14</v>
      </c>
      <c r="AM22" s="155"/>
      <c r="AN22" s="155"/>
      <c r="AO22" s="141" t="e">
        <v>#DIV/0!</v>
      </c>
    </row>
    <row r="23" spans="1:41" ht="13.5">
      <c r="A23" s="40" t="s">
        <v>16</v>
      </c>
      <c r="B23" s="154">
        <v>380</v>
      </c>
      <c r="C23" s="155">
        <v>380</v>
      </c>
      <c r="D23" s="155">
        <v>316</v>
      </c>
      <c r="E23" s="141">
        <f t="shared" si="0"/>
        <v>8.31578947368421</v>
      </c>
      <c r="F23" s="156">
        <v>750</v>
      </c>
      <c r="G23" s="143">
        <v>750</v>
      </c>
      <c r="H23" s="143">
        <v>810</v>
      </c>
      <c r="I23" s="144">
        <f t="shared" si="1"/>
        <v>10.8</v>
      </c>
      <c r="J23" s="157">
        <v>2641</v>
      </c>
      <c r="K23" s="158">
        <v>159</v>
      </c>
      <c r="L23" s="158">
        <v>210</v>
      </c>
      <c r="M23" s="144">
        <f>L23/K23*10</f>
        <v>13.20754716981132</v>
      </c>
      <c r="N23" s="159"/>
      <c r="O23" s="160"/>
      <c r="P23" s="160"/>
      <c r="Q23" s="144"/>
      <c r="R23" s="156">
        <v>509</v>
      </c>
      <c r="S23" s="161">
        <v>111</v>
      </c>
      <c r="T23" s="161">
        <v>1335</v>
      </c>
      <c r="U23" s="144">
        <f t="shared" si="2"/>
        <v>120.27027027027026</v>
      </c>
      <c r="V23" s="162">
        <v>13857</v>
      </c>
      <c r="W23" s="161">
        <v>2371</v>
      </c>
      <c r="X23" s="161">
        <v>67583</v>
      </c>
      <c r="Y23" s="144">
        <f>X23/W23*10</f>
        <v>285.0400674820751</v>
      </c>
      <c r="Z23" s="159">
        <v>1545</v>
      </c>
      <c r="AA23" s="155">
        <v>641</v>
      </c>
      <c r="AB23" s="155">
        <v>8285</v>
      </c>
      <c r="AC23" s="144">
        <f t="shared" si="5"/>
        <v>129.25117004680186</v>
      </c>
      <c r="AD23" s="154"/>
      <c r="AE23" s="155"/>
      <c r="AF23" s="155"/>
      <c r="AG23" s="141" t="e">
        <v>#DIV/0!</v>
      </c>
      <c r="AH23" s="154"/>
      <c r="AI23" s="155"/>
      <c r="AJ23" s="155"/>
      <c r="AK23" s="141" t="e">
        <f t="shared" si="3"/>
        <v>#DIV/0!</v>
      </c>
      <c r="AL23" s="154">
        <v>40</v>
      </c>
      <c r="AM23" s="155"/>
      <c r="AN23" s="155"/>
      <c r="AO23" s="141" t="e">
        <v>#DIV/0!</v>
      </c>
    </row>
    <row r="24" spans="1:41" ht="13.5">
      <c r="A24" s="40" t="s">
        <v>13</v>
      </c>
      <c r="B24" s="154">
        <v>1500</v>
      </c>
      <c r="C24" s="155">
        <v>1500</v>
      </c>
      <c r="D24" s="155">
        <v>2013</v>
      </c>
      <c r="E24" s="141">
        <f t="shared" si="0"/>
        <v>13.420000000000002</v>
      </c>
      <c r="F24" s="156">
        <v>3129</v>
      </c>
      <c r="G24" s="143">
        <v>3129</v>
      </c>
      <c r="H24" s="143">
        <v>1850</v>
      </c>
      <c r="I24" s="144">
        <f t="shared" si="1"/>
        <v>5.912432086928732</v>
      </c>
      <c r="J24" s="157">
        <v>13986</v>
      </c>
      <c r="K24" s="158">
        <v>2049</v>
      </c>
      <c r="L24" s="158">
        <v>2727</v>
      </c>
      <c r="M24" s="144">
        <f>L24/K24*10</f>
        <v>13.308931185944363</v>
      </c>
      <c r="N24" s="159">
        <v>4305</v>
      </c>
      <c r="O24" s="160">
        <v>416</v>
      </c>
      <c r="P24" s="160">
        <v>480</v>
      </c>
      <c r="Q24" s="144">
        <f>P24/O24*10</f>
        <v>11.538461538461537</v>
      </c>
      <c r="R24" s="156">
        <v>2</v>
      </c>
      <c r="S24" s="161"/>
      <c r="T24" s="161"/>
      <c r="U24" s="144" t="e">
        <f t="shared" si="2"/>
        <v>#DIV/0!</v>
      </c>
      <c r="V24" s="162">
        <v>2205</v>
      </c>
      <c r="W24" s="161">
        <v>677</v>
      </c>
      <c r="X24" s="161">
        <v>21363</v>
      </c>
      <c r="Y24" s="144">
        <f>X24/W24*10</f>
        <v>315.5539143279173</v>
      </c>
      <c r="Z24" s="159">
        <v>43</v>
      </c>
      <c r="AA24" s="155">
        <v>5</v>
      </c>
      <c r="AB24" s="155">
        <v>50</v>
      </c>
      <c r="AC24" s="144">
        <f t="shared" si="5"/>
        <v>100</v>
      </c>
      <c r="AD24" s="154"/>
      <c r="AE24" s="155"/>
      <c r="AF24" s="155"/>
      <c r="AG24" s="141" t="e">
        <v>#DIV/0!</v>
      </c>
      <c r="AH24" s="154"/>
      <c r="AI24" s="155"/>
      <c r="AJ24" s="155"/>
      <c r="AK24" s="141" t="e">
        <f t="shared" si="3"/>
        <v>#DIV/0!</v>
      </c>
      <c r="AL24" s="154"/>
      <c r="AM24" s="155"/>
      <c r="AN24" s="155"/>
      <c r="AO24" s="141" t="e">
        <v>#DIV/0!</v>
      </c>
    </row>
    <row r="25" spans="1:41" ht="14.25" thickBot="1">
      <c r="A25" s="168" t="s">
        <v>20</v>
      </c>
      <c r="B25" s="169"/>
      <c r="C25" s="170"/>
      <c r="D25" s="170"/>
      <c r="E25" s="141" t="e">
        <f t="shared" si="0"/>
        <v>#DIV/0!</v>
      </c>
      <c r="F25" s="171"/>
      <c r="G25" s="9"/>
      <c r="H25" s="9"/>
      <c r="I25" s="172" t="e">
        <f t="shared" si="1"/>
        <v>#DIV/0!</v>
      </c>
      <c r="J25" s="157">
        <v>327</v>
      </c>
      <c r="K25" s="173"/>
      <c r="L25" s="173"/>
      <c r="M25" s="174" t="e">
        <v>#DIV/0!</v>
      </c>
      <c r="N25" s="175"/>
      <c r="O25" s="176"/>
      <c r="P25" s="176"/>
      <c r="Q25" s="174" t="e">
        <v>#DIV/0!</v>
      </c>
      <c r="R25" s="171">
        <v>163</v>
      </c>
      <c r="S25" s="177">
        <v>40</v>
      </c>
      <c r="T25" s="177">
        <v>1020</v>
      </c>
      <c r="U25" s="172">
        <f t="shared" si="2"/>
        <v>255</v>
      </c>
      <c r="V25" s="162"/>
      <c r="W25" s="177"/>
      <c r="X25" s="177"/>
      <c r="Y25" s="178"/>
      <c r="Z25" s="179">
        <v>220</v>
      </c>
      <c r="AA25" s="180">
        <v>20</v>
      </c>
      <c r="AB25" s="170">
        <v>240</v>
      </c>
      <c r="AC25" s="144">
        <f t="shared" si="5"/>
        <v>120</v>
      </c>
      <c r="AD25" s="169"/>
      <c r="AE25" s="170"/>
      <c r="AF25" s="170"/>
      <c r="AG25" s="181" t="e">
        <v>#DIV/0!</v>
      </c>
      <c r="AH25" s="169"/>
      <c r="AI25" s="170"/>
      <c r="AJ25" s="170"/>
      <c r="AK25" s="181" t="e">
        <f t="shared" si="3"/>
        <v>#DIV/0!</v>
      </c>
      <c r="AL25" s="169"/>
      <c r="AM25" s="170"/>
      <c r="AN25" s="170"/>
      <c r="AO25" s="181" t="e">
        <v>#DIV/0!</v>
      </c>
    </row>
    <row r="26" spans="1:41" s="193" customFormat="1" ht="15.75" thickBot="1">
      <c r="A26" s="182" t="s">
        <v>26</v>
      </c>
      <c r="B26" s="183">
        <f>SUM(B4:B25)</f>
        <v>6996</v>
      </c>
      <c r="C26" s="184">
        <f>SUM(C4:C25)</f>
        <v>6996</v>
      </c>
      <c r="D26" s="184">
        <f>SUM(D4:D25)</f>
        <v>5857.2</v>
      </c>
      <c r="E26" s="185">
        <f t="shared" si="0"/>
        <v>8.37221269296741</v>
      </c>
      <c r="F26" s="186">
        <f>SUM(F4:F25)</f>
        <v>13987</v>
      </c>
      <c r="G26" s="187">
        <f aca="true" t="shared" si="6" ref="G26:AO26">SUM(G4:G25)</f>
        <v>13134</v>
      </c>
      <c r="H26" s="187">
        <f t="shared" si="6"/>
        <v>8378</v>
      </c>
      <c r="I26" s="188">
        <f t="shared" si="1"/>
        <v>6.378864017054972</v>
      </c>
      <c r="J26" s="187">
        <f t="shared" si="6"/>
        <v>120726</v>
      </c>
      <c r="K26" s="187">
        <f t="shared" si="6"/>
        <v>21783</v>
      </c>
      <c r="L26" s="187">
        <f t="shared" si="6"/>
        <v>23945</v>
      </c>
      <c r="M26" s="188">
        <f>L26/K26*10</f>
        <v>10.992517100491208</v>
      </c>
      <c r="N26" s="187">
        <f t="shared" si="6"/>
        <v>7475</v>
      </c>
      <c r="O26" s="187">
        <f t="shared" si="6"/>
        <v>416</v>
      </c>
      <c r="P26" s="187">
        <f t="shared" si="6"/>
        <v>480</v>
      </c>
      <c r="Q26" s="188">
        <f>P26/O26*10</f>
        <v>11.538461538461537</v>
      </c>
      <c r="R26" s="186">
        <f t="shared" si="6"/>
        <v>1508.2</v>
      </c>
      <c r="S26" s="187">
        <f t="shared" si="6"/>
        <v>497</v>
      </c>
      <c r="T26" s="187">
        <f t="shared" si="6"/>
        <v>9675.2</v>
      </c>
      <c r="U26" s="188">
        <f t="shared" si="2"/>
        <v>194.672032193159</v>
      </c>
      <c r="V26" s="186">
        <f t="shared" si="6"/>
        <v>20059</v>
      </c>
      <c r="W26" s="187">
        <f t="shared" si="6"/>
        <v>3613</v>
      </c>
      <c r="X26" s="187">
        <f t="shared" si="6"/>
        <v>106191</v>
      </c>
      <c r="Y26" s="189">
        <f>X26/W26*10</f>
        <v>293.9136451702187</v>
      </c>
      <c r="Z26" s="186">
        <f t="shared" si="6"/>
        <v>2739</v>
      </c>
      <c r="AA26" s="187">
        <f t="shared" si="6"/>
        <v>1078</v>
      </c>
      <c r="AB26" s="187">
        <f t="shared" si="6"/>
        <v>13888</v>
      </c>
      <c r="AC26" s="189">
        <f t="shared" si="5"/>
        <v>128.83116883116884</v>
      </c>
      <c r="AD26" s="190">
        <f t="shared" si="6"/>
        <v>885</v>
      </c>
      <c r="AE26" s="184">
        <f t="shared" si="6"/>
        <v>0</v>
      </c>
      <c r="AF26" s="184">
        <f t="shared" si="6"/>
        <v>0</v>
      </c>
      <c r="AG26" s="191" t="e">
        <f t="shared" si="6"/>
        <v>#DIV/0!</v>
      </c>
      <c r="AH26" s="183">
        <f t="shared" si="6"/>
        <v>1630</v>
      </c>
      <c r="AI26" s="184">
        <f t="shared" si="6"/>
        <v>1227</v>
      </c>
      <c r="AJ26" s="184">
        <f t="shared" si="6"/>
        <v>628.2</v>
      </c>
      <c r="AK26" s="192">
        <f t="shared" si="3"/>
        <v>5.119804400977995</v>
      </c>
      <c r="AL26" s="190">
        <f t="shared" si="6"/>
        <v>224</v>
      </c>
      <c r="AM26" s="184">
        <f t="shared" si="6"/>
        <v>0</v>
      </c>
      <c r="AN26" s="184">
        <f t="shared" si="6"/>
        <v>0</v>
      </c>
      <c r="AO26" s="184" t="e">
        <f t="shared" si="6"/>
        <v>#DIV/0!</v>
      </c>
    </row>
    <row r="27" spans="1:41" s="211" customFormat="1" ht="14.25" thickBot="1">
      <c r="A27" s="194" t="s">
        <v>25</v>
      </c>
      <c r="B27" s="195">
        <v>1686</v>
      </c>
      <c r="C27" s="196">
        <v>1686</v>
      </c>
      <c r="D27" s="196">
        <v>1934</v>
      </c>
      <c r="E27" s="197">
        <f t="shared" si="0"/>
        <v>11.470937129300118</v>
      </c>
      <c r="F27" s="198">
        <v>9357</v>
      </c>
      <c r="G27" s="199">
        <v>4972</v>
      </c>
      <c r="H27" s="200">
        <v>5227</v>
      </c>
      <c r="I27" s="201">
        <f t="shared" si="1"/>
        <v>10.512872083668544</v>
      </c>
      <c r="J27" s="202">
        <v>139073</v>
      </c>
      <c r="K27" s="203"/>
      <c r="L27" s="203"/>
      <c r="M27" s="22"/>
      <c r="N27" s="200"/>
      <c r="O27" s="199"/>
      <c r="P27" s="199"/>
      <c r="Q27" s="204"/>
      <c r="R27" s="205">
        <v>1671</v>
      </c>
      <c r="S27" s="206">
        <v>269</v>
      </c>
      <c r="T27" s="206">
        <v>2388</v>
      </c>
      <c r="U27" s="201">
        <f>T27/S27*10</f>
        <v>88.77323420074349</v>
      </c>
      <c r="V27" s="205">
        <v>18456</v>
      </c>
      <c r="W27" s="206">
        <v>2263</v>
      </c>
      <c r="X27" s="206">
        <v>58906</v>
      </c>
      <c r="Y27" s="204">
        <f>X27/W27*10</f>
        <v>260.3004860804242</v>
      </c>
      <c r="Z27" s="207">
        <v>3531</v>
      </c>
      <c r="AA27" s="208"/>
      <c r="AB27" s="208"/>
      <c r="AC27" s="201"/>
      <c r="AD27" s="209"/>
      <c r="AE27" s="210"/>
      <c r="AF27" s="210"/>
      <c r="AG27" s="197"/>
      <c r="AH27" s="209">
        <v>1685</v>
      </c>
      <c r="AI27" s="210">
        <v>1685</v>
      </c>
      <c r="AJ27" s="210">
        <v>1645</v>
      </c>
      <c r="AK27" s="197">
        <f t="shared" si="3"/>
        <v>9.76261127596439</v>
      </c>
      <c r="AL27" s="209"/>
      <c r="AM27" s="210"/>
      <c r="AN27" s="210"/>
      <c r="AO27" s="197"/>
    </row>
  </sheetData>
  <sheetProtection/>
  <mergeCells count="14">
    <mergeCell ref="A2:A3"/>
    <mergeCell ref="B2:E2"/>
    <mergeCell ref="F2:I2"/>
    <mergeCell ref="J2:M2"/>
    <mergeCell ref="B1:Y1"/>
    <mergeCell ref="AL2:AO2"/>
    <mergeCell ref="AH1:AK1"/>
    <mergeCell ref="N2:Q2"/>
    <mergeCell ref="R2:U2"/>
    <mergeCell ref="V2:Y2"/>
    <mergeCell ref="Z2:AC2"/>
    <mergeCell ref="AD2:AG2"/>
    <mergeCell ref="AH2:AK2"/>
    <mergeCell ref="Z1:AC1"/>
  </mergeCells>
  <printOptions/>
  <pageMargins left="0.16" right="0.18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4" sqref="F24"/>
    </sheetView>
  </sheetViews>
  <sheetFormatPr defaultColWidth="9.125" defaultRowHeight="12.75"/>
  <cols>
    <col min="1" max="1" width="20.625" style="103" customWidth="1"/>
    <col min="2" max="13" width="8.50390625" style="103" customWidth="1"/>
    <col min="14" max="16384" width="9.125" style="103" customWidth="1"/>
  </cols>
  <sheetData>
    <row r="1" spans="1:13" ht="17.25" customHeight="1">
      <c r="A1" s="251" t="s">
        <v>65</v>
      </c>
      <c r="B1" s="251"/>
      <c r="C1" s="251"/>
      <c r="D1" s="251"/>
      <c r="E1" s="251"/>
      <c r="F1" s="251"/>
      <c r="G1" s="251"/>
      <c r="H1" s="251"/>
      <c r="I1" s="251"/>
      <c r="J1" s="251"/>
      <c r="K1" s="249">
        <v>41169</v>
      </c>
      <c r="L1" s="250"/>
      <c r="M1" s="250"/>
    </row>
    <row r="2" spans="1:10" ht="9" customHeight="1" thickBot="1">
      <c r="A2" s="104"/>
      <c r="B2" s="104"/>
      <c r="C2" s="104"/>
      <c r="D2" s="104"/>
      <c r="E2" s="105"/>
      <c r="F2" s="104"/>
      <c r="G2" s="104"/>
      <c r="H2" s="104"/>
      <c r="I2" s="104"/>
      <c r="J2" s="104"/>
    </row>
    <row r="3" spans="1:13" ht="15.75" customHeight="1">
      <c r="A3" s="252" t="s">
        <v>24</v>
      </c>
      <c r="B3" s="254" t="s">
        <v>62</v>
      </c>
      <c r="C3" s="255"/>
      <c r="D3" s="256"/>
      <c r="E3" s="257" t="s">
        <v>32</v>
      </c>
      <c r="F3" s="258"/>
      <c r="G3" s="259"/>
      <c r="H3" s="246" t="s">
        <v>36</v>
      </c>
      <c r="I3" s="247"/>
      <c r="J3" s="248"/>
      <c r="K3" s="246" t="s">
        <v>28</v>
      </c>
      <c r="L3" s="247"/>
      <c r="M3" s="248"/>
    </row>
    <row r="4" spans="1:13" ht="79.5" customHeight="1" thickBot="1">
      <c r="A4" s="253"/>
      <c r="B4" s="106" t="s">
        <v>63</v>
      </c>
      <c r="C4" s="107" t="s">
        <v>64</v>
      </c>
      <c r="D4" s="108" t="s">
        <v>23</v>
      </c>
      <c r="E4" s="109" t="s">
        <v>63</v>
      </c>
      <c r="F4" s="110" t="s">
        <v>64</v>
      </c>
      <c r="G4" s="111" t="s">
        <v>23</v>
      </c>
      <c r="H4" s="112" t="s">
        <v>63</v>
      </c>
      <c r="I4" s="110" t="s">
        <v>64</v>
      </c>
      <c r="J4" s="113" t="s">
        <v>23</v>
      </c>
      <c r="K4" s="112" t="s">
        <v>63</v>
      </c>
      <c r="L4" s="110" t="s">
        <v>64</v>
      </c>
      <c r="M4" s="113" t="s">
        <v>23</v>
      </c>
    </row>
    <row r="5" spans="1:13" ht="15" customHeight="1">
      <c r="A5" s="114" t="s">
        <v>0</v>
      </c>
      <c r="B5" s="50">
        <v>0</v>
      </c>
      <c r="C5" s="51">
        <v>0</v>
      </c>
      <c r="D5" s="52" t="e">
        <v>#DIV/0!</v>
      </c>
      <c r="E5" s="53"/>
      <c r="F5" s="115"/>
      <c r="G5" s="54" t="e">
        <v>#DIV/0!</v>
      </c>
      <c r="H5" s="55"/>
      <c r="I5" s="56"/>
      <c r="J5" s="57" t="e">
        <v>#DIV/0!</v>
      </c>
      <c r="K5" s="55"/>
      <c r="L5" s="56"/>
      <c r="M5" s="57"/>
    </row>
    <row r="6" spans="1:13" ht="15" customHeight="1">
      <c r="A6" s="116" t="s">
        <v>15</v>
      </c>
      <c r="B6" s="58">
        <v>3620</v>
      </c>
      <c r="C6" s="59">
        <f>F6+I6</f>
        <v>3620</v>
      </c>
      <c r="D6" s="60">
        <f>C6/B6*100</f>
        <v>100</v>
      </c>
      <c r="E6" s="61">
        <v>3170</v>
      </c>
      <c r="F6" s="117">
        <v>2566</v>
      </c>
      <c r="G6" s="60">
        <f>F6/E6*100</f>
        <v>80.94637223974763</v>
      </c>
      <c r="H6" s="62">
        <v>450</v>
      </c>
      <c r="I6" s="63">
        <v>1054</v>
      </c>
      <c r="J6" s="64">
        <f>I6/H6*100</f>
        <v>234.22222222222223</v>
      </c>
      <c r="K6" s="62"/>
      <c r="L6" s="63"/>
      <c r="M6" s="64"/>
    </row>
    <row r="7" spans="1:13" ht="15" customHeight="1">
      <c r="A7" s="116" t="s">
        <v>14</v>
      </c>
      <c r="B7" s="58">
        <v>9685</v>
      </c>
      <c r="C7" s="59">
        <f aca="true" t="shared" si="0" ref="C7:C26">F7+I7</f>
        <v>4965</v>
      </c>
      <c r="D7" s="60">
        <f aca="true" t="shared" si="1" ref="D7:D26">C7/B7*100</f>
        <v>51.26484254001033</v>
      </c>
      <c r="E7" s="61">
        <v>8243</v>
      </c>
      <c r="F7" s="117">
        <v>3373</v>
      </c>
      <c r="G7" s="60">
        <f aca="true" t="shared" si="2" ref="G7:G26">F7/E7*100</f>
        <v>40.91956811840349</v>
      </c>
      <c r="H7" s="62">
        <v>1442</v>
      </c>
      <c r="I7" s="63">
        <v>1592</v>
      </c>
      <c r="J7" s="64">
        <f aca="true" t="shared" si="3" ref="J7:J26">I7/H7*100</f>
        <v>110.40221914008322</v>
      </c>
      <c r="K7" s="62"/>
      <c r="L7" s="63">
        <v>1350</v>
      </c>
      <c r="M7" s="64" t="e">
        <v>#DIV/0!</v>
      </c>
    </row>
    <row r="8" spans="1:13" ht="15" customHeight="1">
      <c r="A8" s="116" t="s">
        <v>1</v>
      </c>
      <c r="B8" s="58">
        <v>1850</v>
      </c>
      <c r="C8" s="59">
        <f t="shared" si="0"/>
        <v>1662</v>
      </c>
      <c r="D8" s="60">
        <f t="shared" si="1"/>
        <v>89.83783783783784</v>
      </c>
      <c r="E8" s="61">
        <v>1450</v>
      </c>
      <c r="F8" s="117">
        <v>857</v>
      </c>
      <c r="G8" s="60">
        <f t="shared" si="2"/>
        <v>59.10344827586207</v>
      </c>
      <c r="H8" s="62">
        <v>400</v>
      </c>
      <c r="I8" s="63">
        <v>805</v>
      </c>
      <c r="J8" s="64">
        <f t="shared" si="3"/>
        <v>201.25000000000003</v>
      </c>
      <c r="K8" s="62"/>
      <c r="L8" s="63"/>
      <c r="M8" s="64"/>
    </row>
    <row r="9" spans="1:13" ht="15" customHeight="1">
      <c r="A9" s="116" t="s">
        <v>2</v>
      </c>
      <c r="B9" s="58">
        <v>14398</v>
      </c>
      <c r="C9" s="59">
        <f t="shared" si="0"/>
        <v>6833</v>
      </c>
      <c r="D9" s="60">
        <f t="shared" si="1"/>
        <v>47.457980275038196</v>
      </c>
      <c r="E9" s="61">
        <v>13698</v>
      </c>
      <c r="F9" s="117">
        <v>4160</v>
      </c>
      <c r="G9" s="60">
        <f t="shared" si="2"/>
        <v>30.369396992261642</v>
      </c>
      <c r="H9" s="62">
        <v>700</v>
      </c>
      <c r="I9" s="63">
        <v>2673</v>
      </c>
      <c r="J9" s="64">
        <f t="shared" si="3"/>
        <v>381.85714285714283</v>
      </c>
      <c r="K9" s="62"/>
      <c r="L9" s="63">
        <v>891</v>
      </c>
      <c r="M9" s="64"/>
    </row>
    <row r="10" spans="1:13" ht="15" customHeight="1">
      <c r="A10" s="116" t="s">
        <v>27</v>
      </c>
      <c r="B10" s="58">
        <v>10729</v>
      </c>
      <c r="C10" s="59">
        <f t="shared" si="0"/>
        <v>10274</v>
      </c>
      <c r="D10" s="60">
        <f t="shared" si="1"/>
        <v>95.75915742380464</v>
      </c>
      <c r="E10" s="61">
        <v>8948</v>
      </c>
      <c r="F10" s="117">
        <v>8888</v>
      </c>
      <c r="G10" s="60">
        <f t="shared" si="2"/>
        <v>99.32945909700491</v>
      </c>
      <c r="H10" s="62">
        <v>1781</v>
      </c>
      <c r="I10" s="63">
        <v>1386</v>
      </c>
      <c r="J10" s="64">
        <f t="shared" si="3"/>
        <v>77.82144862436833</v>
      </c>
      <c r="K10" s="62">
        <v>600</v>
      </c>
      <c r="L10" s="63">
        <v>500</v>
      </c>
      <c r="M10" s="64">
        <f>L10/K10*100</f>
        <v>83.33333333333334</v>
      </c>
    </row>
    <row r="11" spans="1:13" ht="15" customHeight="1">
      <c r="A11" s="116" t="s">
        <v>3</v>
      </c>
      <c r="B11" s="58">
        <v>21307</v>
      </c>
      <c r="C11" s="59">
        <f t="shared" si="0"/>
        <v>19365</v>
      </c>
      <c r="D11" s="60">
        <f t="shared" si="1"/>
        <v>90.88562444267141</v>
      </c>
      <c r="E11" s="61">
        <v>19160</v>
      </c>
      <c r="F11" s="117">
        <v>16683</v>
      </c>
      <c r="G11" s="60">
        <f t="shared" si="2"/>
        <v>87.07202505219207</v>
      </c>
      <c r="H11" s="62">
        <v>2147</v>
      </c>
      <c r="I11" s="63">
        <v>2682</v>
      </c>
      <c r="J11" s="64">
        <f t="shared" si="3"/>
        <v>124.91849091755938</v>
      </c>
      <c r="K11" s="62"/>
      <c r="L11" s="63"/>
      <c r="M11" s="64"/>
    </row>
    <row r="12" spans="1:13" ht="15" customHeight="1">
      <c r="A12" s="116" t="s">
        <v>4</v>
      </c>
      <c r="B12" s="58">
        <v>41975</v>
      </c>
      <c r="C12" s="59">
        <f t="shared" si="0"/>
        <v>43859</v>
      </c>
      <c r="D12" s="60">
        <f t="shared" si="1"/>
        <v>104.48838594401428</v>
      </c>
      <c r="E12" s="61">
        <v>29559</v>
      </c>
      <c r="F12" s="117">
        <v>26825</v>
      </c>
      <c r="G12" s="60">
        <f t="shared" si="2"/>
        <v>90.7507019858588</v>
      </c>
      <c r="H12" s="62">
        <v>12416</v>
      </c>
      <c r="I12" s="63">
        <v>17034</v>
      </c>
      <c r="J12" s="64">
        <f t="shared" si="3"/>
        <v>137.1939432989691</v>
      </c>
      <c r="K12" s="62"/>
      <c r="L12" s="63">
        <v>1521</v>
      </c>
      <c r="M12" s="64" t="e">
        <f aca="true" t="shared" si="4" ref="M12:M25">L12/K12*100</f>
        <v>#DIV/0!</v>
      </c>
    </row>
    <row r="13" spans="1:13" ht="15" customHeight="1">
      <c r="A13" s="116" t="s">
        <v>5</v>
      </c>
      <c r="B13" s="58">
        <v>12441</v>
      </c>
      <c r="C13" s="59">
        <f t="shared" si="0"/>
        <v>13045</v>
      </c>
      <c r="D13" s="60">
        <f t="shared" si="1"/>
        <v>104.85491519974279</v>
      </c>
      <c r="E13" s="61">
        <v>10300</v>
      </c>
      <c r="F13" s="117">
        <v>9625</v>
      </c>
      <c r="G13" s="60">
        <f t="shared" si="2"/>
        <v>93.44660194174757</v>
      </c>
      <c r="H13" s="62">
        <v>2141</v>
      </c>
      <c r="I13" s="63">
        <v>3420</v>
      </c>
      <c r="J13" s="64">
        <f t="shared" si="3"/>
        <v>159.73843998131713</v>
      </c>
      <c r="K13" s="62"/>
      <c r="L13" s="63">
        <v>511</v>
      </c>
      <c r="M13" s="64" t="e">
        <f t="shared" si="4"/>
        <v>#DIV/0!</v>
      </c>
    </row>
    <row r="14" spans="1:13" ht="15" customHeight="1">
      <c r="A14" s="116" t="s">
        <v>6</v>
      </c>
      <c r="B14" s="58">
        <v>13017</v>
      </c>
      <c r="C14" s="59">
        <f t="shared" si="0"/>
        <v>13297</v>
      </c>
      <c r="D14" s="60">
        <f t="shared" si="1"/>
        <v>102.15103326419298</v>
      </c>
      <c r="E14" s="61">
        <v>12417</v>
      </c>
      <c r="F14" s="117">
        <v>12584</v>
      </c>
      <c r="G14" s="60">
        <f t="shared" si="2"/>
        <v>101.34493033744062</v>
      </c>
      <c r="H14" s="62">
        <v>600</v>
      </c>
      <c r="I14" s="63">
        <v>713</v>
      </c>
      <c r="J14" s="64">
        <f t="shared" si="3"/>
        <v>118.83333333333333</v>
      </c>
      <c r="K14" s="62"/>
      <c r="L14" s="63"/>
      <c r="M14" s="64"/>
    </row>
    <row r="15" spans="1:13" ht="15" customHeight="1">
      <c r="A15" s="116" t="s">
        <v>7</v>
      </c>
      <c r="B15" s="58">
        <v>7502</v>
      </c>
      <c r="C15" s="59">
        <f t="shared" si="0"/>
        <v>8080</v>
      </c>
      <c r="D15" s="60">
        <f t="shared" si="1"/>
        <v>107.70461210343909</v>
      </c>
      <c r="E15" s="61">
        <v>6164</v>
      </c>
      <c r="F15" s="117">
        <v>6520</v>
      </c>
      <c r="G15" s="60">
        <f t="shared" si="2"/>
        <v>105.77547047371836</v>
      </c>
      <c r="H15" s="62">
        <v>1338</v>
      </c>
      <c r="I15" s="63">
        <v>1560</v>
      </c>
      <c r="J15" s="64">
        <f t="shared" si="3"/>
        <v>116.59192825112108</v>
      </c>
      <c r="K15" s="62">
        <v>1543</v>
      </c>
      <c r="L15" s="63">
        <v>1496</v>
      </c>
      <c r="M15" s="64">
        <f t="shared" si="4"/>
        <v>96.95398574206092</v>
      </c>
    </row>
    <row r="16" spans="1:13" ht="15" customHeight="1">
      <c r="A16" s="116" t="s">
        <v>8</v>
      </c>
      <c r="B16" s="58">
        <v>5150</v>
      </c>
      <c r="C16" s="59">
        <f t="shared" si="0"/>
        <v>5150</v>
      </c>
      <c r="D16" s="60">
        <f t="shared" si="1"/>
        <v>100</v>
      </c>
      <c r="E16" s="61">
        <v>4500</v>
      </c>
      <c r="F16" s="117">
        <v>4500</v>
      </c>
      <c r="G16" s="60">
        <f t="shared" si="2"/>
        <v>100</v>
      </c>
      <c r="H16" s="62">
        <v>650</v>
      </c>
      <c r="I16" s="63">
        <v>650</v>
      </c>
      <c r="J16" s="64">
        <f t="shared" si="3"/>
        <v>100</v>
      </c>
      <c r="K16" s="62"/>
      <c r="L16" s="63"/>
      <c r="M16" s="64"/>
    </row>
    <row r="17" spans="1:13" ht="15" customHeight="1">
      <c r="A17" s="116" t="s">
        <v>18</v>
      </c>
      <c r="B17" s="58">
        <v>11600</v>
      </c>
      <c r="C17" s="59">
        <f t="shared" si="0"/>
        <v>11953</v>
      </c>
      <c r="D17" s="60">
        <f t="shared" si="1"/>
        <v>103.04310344827586</v>
      </c>
      <c r="E17" s="61">
        <v>10100</v>
      </c>
      <c r="F17" s="117">
        <v>10100</v>
      </c>
      <c r="G17" s="60">
        <f t="shared" si="2"/>
        <v>100</v>
      </c>
      <c r="H17" s="62">
        <v>1500</v>
      </c>
      <c r="I17" s="63">
        <v>1853</v>
      </c>
      <c r="J17" s="64">
        <f t="shared" si="3"/>
        <v>123.53333333333335</v>
      </c>
      <c r="K17" s="62">
        <v>1000</v>
      </c>
      <c r="L17" s="63">
        <v>714</v>
      </c>
      <c r="M17" s="64">
        <f t="shared" si="4"/>
        <v>71.39999999999999</v>
      </c>
    </row>
    <row r="18" spans="1:13" ht="15" customHeight="1">
      <c r="A18" s="116" t="s">
        <v>9</v>
      </c>
      <c r="B18" s="58">
        <v>6068</v>
      </c>
      <c r="C18" s="59">
        <f t="shared" si="0"/>
        <v>6068</v>
      </c>
      <c r="D18" s="60">
        <f t="shared" si="1"/>
        <v>100</v>
      </c>
      <c r="E18" s="61">
        <v>5918</v>
      </c>
      <c r="F18" s="117">
        <v>5727</v>
      </c>
      <c r="G18" s="60">
        <f t="shared" si="2"/>
        <v>96.77255829672187</v>
      </c>
      <c r="H18" s="62">
        <v>150</v>
      </c>
      <c r="I18" s="63">
        <v>341</v>
      </c>
      <c r="J18" s="64">
        <f t="shared" si="3"/>
        <v>227.33333333333334</v>
      </c>
      <c r="K18" s="62"/>
      <c r="L18" s="63"/>
      <c r="M18" s="64"/>
    </row>
    <row r="19" spans="1:13" ht="15" customHeight="1">
      <c r="A19" s="116" t="s">
        <v>10</v>
      </c>
      <c r="B19" s="58">
        <v>5430</v>
      </c>
      <c r="C19" s="59">
        <f t="shared" si="0"/>
        <v>5312</v>
      </c>
      <c r="D19" s="60">
        <f t="shared" si="1"/>
        <v>97.8268876611418</v>
      </c>
      <c r="E19" s="61">
        <v>3930</v>
      </c>
      <c r="F19" s="117">
        <v>3100</v>
      </c>
      <c r="G19" s="60">
        <f t="shared" si="2"/>
        <v>78.88040712468194</v>
      </c>
      <c r="H19" s="62">
        <v>1500</v>
      </c>
      <c r="I19" s="63">
        <v>2212</v>
      </c>
      <c r="J19" s="64">
        <f t="shared" si="3"/>
        <v>147.46666666666667</v>
      </c>
      <c r="K19" s="62">
        <v>200</v>
      </c>
      <c r="L19" s="63">
        <v>277</v>
      </c>
      <c r="M19" s="64">
        <f t="shared" si="4"/>
        <v>138.5</v>
      </c>
    </row>
    <row r="20" spans="1:13" ht="15" customHeight="1">
      <c r="A20" s="116" t="s">
        <v>19</v>
      </c>
      <c r="B20" s="58">
        <v>13000</v>
      </c>
      <c r="C20" s="59">
        <f t="shared" si="0"/>
        <v>12691</v>
      </c>
      <c r="D20" s="60">
        <f t="shared" si="1"/>
        <v>97.62307692307692</v>
      </c>
      <c r="E20" s="61">
        <v>12600</v>
      </c>
      <c r="F20" s="117">
        <v>10635</v>
      </c>
      <c r="G20" s="60">
        <f t="shared" si="2"/>
        <v>84.4047619047619</v>
      </c>
      <c r="H20" s="62">
        <v>400</v>
      </c>
      <c r="I20" s="63">
        <v>2056</v>
      </c>
      <c r="J20" s="64">
        <f t="shared" si="3"/>
        <v>514</v>
      </c>
      <c r="K20" s="62"/>
      <c r="L20" s="63"/>
      <c r="M20" s="64"/>
    </row>
    <row r="21" spans="1:13" ht="15" customHeight="1">
      <c r="A21" s="116" t="s">
        <v>17</v>
      </c>
      <c r="B21" s="58">
        <v>18826</v>
      </c>
      <c r="C21" s="59">
        <f t="shared" si="0"/>
        <v>11364</v>
      </c>
      <c r="D21" s="60">
        <f t="shared" si="1"/>
        <v>60.36332731329013</v>
      </c>
      <c r="E21" s="61">
        <v>18826</v>
      </c>
      <c r="F21" s="117">
        <v>10548</v>
      </c>
      <c r="G21" s="60">
        <f t="shared" si="2"/>
        <v>56.02889620737278</v>
      </c>
      <c r="H21" s="62"/>
      <c r="I21" s="63">
        <v>816</v>
      </c>
      <c r="J21" s="64" t="e">
        <f t="shared" si="3"/>
        <v>#DIV/0!</v>
      </c>
      <c r="K21" s="62"/>
      <c r="L21" s="63"/>
      <c r="M21" s="64"/>
    </row>
    <row r="22" spans="1:13" ht="15" customHeight="1">
      <c r="A22" s="116" t="s">
        <v>67</v>
      </c>
      <c r="B22" s="58">
        <v>9872</v>
      </c>
      <c r="C22" s="59">
        <f t="shared" si="0"/>
        <v>11101</v>
      </c>
      <c r="D22" s="60">
        <f t="shared" si="1"/>
        <v>112.44935170178283</v>
      </c>
      <c r="E22" s="61">
        <v>9322</v>
      </c>
      <c r="F22" s="117">
        <v>10494</v>
      </c>
      <c r="G22" s="60">
        <f t="shared" si="2"/>
        <v>112.57240935421584</v>
      </c>
      <c r="H22" s="62">
        <v>550</v>
      </c>
      <c r="I22" s="63">
        <v>607</v>
      </c>
      <c r="J22" s="64">
        <f t="shared" si="3"/>
        <v>110.36363636363635</v>
      </c>
      <c r="K22" s="62"/>
      <c r="L22" s="63"/>
      <c r="M22" s="64"/>
    </row>
    <row r="23" spans="1:13" ht="15" customHeight="1">
      <c r="A23" s="116" t="s">
        <v>12</v>
      </c>
      <c r="B23" s="58">
        <v>15000</v>
      </c>
      <c r="C23" s="59">
        <f t="shared" si="0"/>
        <v>12447</v>
      </c>
      <c r="D23" s="60">
        <f t="shared" si="1"/>
        <v>82.98</v>
      </c>
      <c r="E23" s="61">
        <v>14135</v>
      </c>
      <c r="F23" s="117">
        <v>10896</v>
      </c>
      <c r="G23" s="60">
        <f t="shared" si="2"/>
        <v>77.08524938096922</v>
      </c>
      <c r="H23" s="62">
        <v>865</v>
      </c>
      <c r="I23" s="63">
        <v>1551</v>
      </c>
      <c r="J23" s="64">
        <f t="shared" si="3"/>
        <v>179.3063583815029</v>
      </c>
      <c r="K23" s="62"/>
      <c r="L23" s="63"/>
      <c r="M23" s="64"/>
    </row>
    <row r="24" spans="1:13" ht="15" customHeight="1">
      <c r="A24" s="116" t="s">
        <v>16</v>
      </c>
      <c r="B24" s="58">
        <v>15668</v>
      </c>
      <c r="C24" s="59">
        <f t="shared" si="0"/>
        <v>9419</v>
      </c>
      <c r="D24" s="60">
        <f t="shared" si="1"/>
        <v>60.1161603267807</v>
      </c>
      <c r="E24" s="61">
        <v>13237</v>
      </c>
      <c r="F24" s="117">
        <v>8107</v>
      </c>
      <c r="G24" s="60">
        <f t="shared" si="2"/>
        <v>61.244995089521794</v>
      </c>
      <c r="H24" s="62">
        <v>2431</v>
      </c>
      <c r="I24" s="63">
        <v>1312</v>
      </c>
      <c r="J24" s="64">
        <f t="shared" si="3"/>
        <v>53.9695598519128</v>
      </c>
      <c r="K24" s="62"/>
      <c r="L24" s="63">
        <v>351</v>
      </c>
      <c r="M24" s="64" t="e">
        <f t="shared" si="4"/>
        <v>#DIV/0!</v>
      </c>
    </row>
    <row r="25" spans="1:13" ht="15" customHeight="1">
      <c r="A25" s="116" t="s">
        <v>13</v>
      </c>
      <c r="B25" s="58">
        <v>23909</v>
      </c>
      <c r="C25" s="59">
        <f t="shared" si="0"/>
        <v>24028</v>
      </c>
      <c r="D25" s="60">
        <f t="shared" si="1"/>
        <v>100.49772052365218</v>
      </c>
      <c r="E25" s="61">
        <v>20940</v>
      </c>
      <c r="F25" s="117">
        <v>19387</v>
      </c>
      <c r="G25" s="60">
        <f t="shared" si="2"/>
        <v>92.58357211079274</v>
      </c>
      <c r="H25" s="62">
        <v>2969</v>
      </c>
      <c r="I25" s="63">
        <v>4641</v>
      </c>
      <c r="J25" s="64">
        <f t="shared" si="3"/>
        <v>156.31525766251264</v>
      </c>
      <c r="K25" s="62">
        <v>2000</v>
      </c>
      <c r="L25" s="63">
        <v>4107</v>
      </c>
      <c r="M25" s="64">
        <f t="shared" si="4"/>
        <v>205.35000000000002</v>
      </c>
    </row>
    <row r="26" spans="1:13" ht="14.25" thickBot="1">
      <c r="A26" s="118" t="s">
        <v>20</v>
      </c>
      <c r="B26" s="58">
        <v>1500</v>
      </c>
      <c r="C26" s="59">
        <f t="shared" si="0"/>
        <v>1468</v>
      </c>
      <c r="D26" s="60">
        <f t="shared" si="1"/>
        <v>97.86666666666667</v>
      </c>
      <c r="E26" s="65">
        <v>1100</v>
      </c>
      <c r="F26" s="119">
        <v>1050</v>
      </c>
      <c r="G26" s="60">
        <f t="shared" si="2"/>
        <v>95.45454545454545</v>
      </c>
      <c r="H26" s="66">
        <v>400</v>
      </c>
      <c r="I26" s="120">
        <v>418</v>
      </c>
      <c r="J26" s="64">
        <f t="shared" si="3"/>
        <v>104.5</v>
      </c>
      <c r="K26" s="66"/>
      <c r="L26" s="120"/>
      <c r="M26" s="67"/>
    </row>
    <row r="27" spans="1:13" s="122" customFormat="1" ht="15.75" thickBot="1">
      <c r="A27" s="121" t="s">
        <v>26</v>
      </c>
      <c r="B27" s="123">
        <f>SUM(B5:B26)</f>
        <v>262547</v>
      </c>
      <c r="C27" s="124">
        <f>SUM(C5:C26)</f>
        <v>236001</v>
      </c>
      <c r="D27" s="125">
        <f>C27/B27*100</f>
        <v>89.88904843704175</v>
      </c>
      <c r="E27" s="123">
        <f>SUM(E5:E26)</f>
        <v>227717</v>
      </c>
      <c r="F27" s="124">
        <f>SUM(F5:F26)</f>
        <v>186625</v>
      </c>
      <c r="G27" s="125">
        <f>F27/E27*100</f>
        <v>81.9547947671891</v>
      </c>
      <c r="H27" s="123">
        <f>SUM(H5:H26)</f>
        <v>34830</v>
      </c>
      <c r="I27" s="124">
        <f>SUM(I5:I26)</f>
        <v>49376</v>
      </c>
      <c r="J27" s="125">
        <f>I27/H27*100</f>
        <v>141.76284811943728</v>
      </c>
      <c r="K27" s="123">
        <f>SUM(K5:K26)</f>
        <v>5343</v>
      </c>
      <c r="L27" s="124">
        <f>SUM(L5:L26)</f>
        <v>11718</v>
      </c>
      <c r="M27" s="125">
        <f>L27/K27*100</f>
        <v>219.31499157776528</v>
      </c>
    </row>
    <row r="28" spans="1:13" ht="14.25" thickBot="1">
      <c r="A28" s="68" t="s">
        <v>25</v>
      </c>
      <c r="B28" s="18">
        <v>248040</v>
      </c>
      <c r="C28" s="19">
        <f>F28+I28</f>
        <v>208376</v>
      </c>
      <c r="D28" s="69">
        <f>C28/B28*100</f>
        <v>84.00903080148363</v>
      </c>
      <c r="E28" s="70">
        <v>281407</v>
      </c>
      <c r="F28" s="71">
        <v>172305</v>
      </c>
      <c r="G28" s="69">
        <f>F28/E28*100</f>
        <v>61.22982015372752</v>
      </c>
      <c r="H28" s="70">
        <v>46597</v>
      </c>
      <c r="I28" s="71">
        <v>36071</v>
      </c>
      <c r="J28" s="69">
        <f>I28/H28*100</f>
        <v>77.41056291177544</v>
      </c>
      <c r="K28" s="126">
        <v>8177</v>
      </c>
      <c r="L28" s="71"/>
      <c r="M28" s="127"/>
    </row>
  </sheetData>
  <sheetProtection/>
  <mergeCells count="7">
    <mergeCell ref="K3:M3"/>
    <mergeCell ref="K1:M1"/>
    <mergeCell ref="A1:J1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2012-09-20T04:28:54Z</cp:lastPrinted>
  <dcterms:created xsi:type="dcterms:W3CDTF">2010-05-11T04:54:26Z</dcterms:created>
  <dcterms:modified xsi:type="dcterms:W3CDTF">2012-09-20T09:25:45Z</dcterms:modified>
  <cp:category/>
  <cp:version/>
  <cp:contentType/>
  <cp:contentStatus/>
</cp:coreProperties>
</file>