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1"/>
  </bookViews>
  <sheets>
    <sheet name="Диаграммы" sheetId="1" r:id="rId1"/>
    <sheet name="Уборка" sheetId="2" r:id="rId2"/>
    <sheet name="Уборка прочие" sheetId="3" r:id="rId3"/>
    <sheet name="СЕВ" sheetId="4" r:id="rId4"/>
  </sheets>
  <definedNames/>
  <calcPr fullCalcOnLoad="1"/>
</workbook>
</file>

<file path=xl/sharedStrings.xml><?xml version="1.0" encoding="utf-8"?>
<sst xmlns="http://schemas.openxmlformats.org/spreadsheetml/2006/main" count="237" uniqueCount="68">
  <si>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</si>
  <si>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</si>
  <si>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</si>
  <si>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</si>
  <si>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</si>
  <si>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</si>
  <si>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</si>
  <si>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</si>
  <si>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</si>
  <si>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</si>
  <si>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</si>
  <si>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</si>
  <si>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</si>
  <si>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</si>
  <si>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</si>
  <si>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</si>
  <si>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</si>
  <si>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</si>
  <si>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</si>
  <si>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</si>
  <si>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</si>
  <si>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</si>
  <si>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</si>
  <si>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</si>
  <si>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МОЛОКО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</si>
  <si>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</si>
  <si>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</si>
  <si>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</si>
  <si>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</si>
  <si>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</si>
  <si>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</si>
  <si>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</si>
  <si>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</si>
  <si>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</si>
  <si>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</si>
  <si>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</si>
  <si>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</si>
  <si>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</si>
  <si>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</si>
  <si>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</si>
  <si>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</si>
  <si>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</si>
  <si>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</si>
  <si>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</si>
  <si>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</si>
  <si>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</si>
  <si>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</si>
  <si>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</si>
  <si>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</si>
  <si>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</si>
  <si>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</si>
  <si>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</si>
  <si>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</si>
  <si>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</si>
  <si>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</si>
  <si>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</si>
  <si>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</si>
  <si>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</si>
  <si>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УБОРКА ЗЕРНОВЫХ И ЗЕРНОБОБОВЫХ КУЛЬТУР</t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</si>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</sst>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40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6.5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0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0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1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1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2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3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3" fillId="0" borderId="19" xfId="55" applyNumberFormat="1" applyFont="1" applyBorder="1" applyAlignment="1">
      <alignment vertical="center"/>
      <protection/>
    </xf>
    <xf numFmtId="0" fontId="25" fillId="0" borderId="44" xfId="0" applyFont="1" applyBorder="1" applyAlignment="1">
      <alignment/>
    </xf>
    <xf numFmtId="0" fontId="31" fillId="0" borderId="0" xfId="0" applyFont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5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6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2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2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4" xfId="53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29" fillId="0" borderId="47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3" fillId="0" borderId="20" xfId="53" applyNumberFormat="1" applyFont="1" applyBorder="1" applyAlignment="1" applyProtection="1">
      <alignment vertical="center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48" xfId="53" applyFont="1" applyBorder="1" applyProtection="1">
      <alignment/>
      <protection locked="0"/>
    </xf>
    <xf numFmtId="3" fontId="24" fillId="0" borderId="42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5" fillId="0" borderId="43" xfId="55" applyNumberFormat="1" applyFont="1" applyBorder="1" applyAlignment="1">
      <alignment/>
      <protection/>
    </xf>
    <xf numFmtId="3" fontId="25" fillId="0" borderId="42" xfId="55" applyNumberFormat="1" applyFont="1" applyBorder="1" applyAlignment="1">
      <alignment/>
      <protection/>
    </xf>
    <xf numFmtId="0" fontId="33" fillId="0" borderId="20" xfId="55" applyFont="1" applyBorder="1">
      <alignment/>
      <protection/>
    </xf>
    <xf numFmtId="164" fontId="33" fillId="0" borderId="21" xfId="55" applyNumberFormat="1" applyFont="1" applyBorder="1">
      <alignment/>
      <protection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2" fillId="0" borderId="0" xfId="0" applyFont="1" applyAlignment="1">
      <alignment/>
    </xf>
    <xf numFmtId="3" fontId="22" fillId="0" borderId="17" xfId="53" applyNumberFormat="1" applyFont="1" applyBorder="1" applyAlignment="1" applyProtection="1">
      <alignment vertical="center" wrapText="1"/>
      <protection/>
    </xf>
    <xf numFmtId="0" fontId="22" fillId="0" borderId="18" xfId="53" applyFont="1" applyBorder="1" applyProtection="1">
      <alignment/>
      <protection/>
    </xf>
    <xf numFmtId="3" fontId="22" fillId="0" borderId="30" xfId="53" applyNumberFormat="1" applyFont="1" applyBorder="1" applyAlignment="1" applyProtection="1">
      <alignment vertical="center" wrapText="1"/>
      <protection/>
    </xf>
    <xf numFmtId="0" fontId="22" fillId="0" borderId="20" xfId="53" applyFont="1" applyBorder="1" applyProtection="1">
      <alignment/>
      <protection/>
    </xf>
    <xf numFmtId="3" fontId="22" fillId="0" borderId="20" xfId="53" applyNumberFormat="1" applyFont="1" applyBorder="1" applyAlignment="1" applyProtection="1">
      <alignment vertical="center" wrapText="1"/>
      <protection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0" fontId="24" fillId="0" borderId="13" xfId="53" applyFont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 vertical="center" textRotation="90" wrapText="1"/>
      <protection hidden="1"/>
    </xf>
    <xf numFmtId="0" fontId="26" fillId="0" borderId="23" xfId="0" applyFont="1" applyBorder="1" applyAlignment="1" applyProtection="1">
      <alignment horizontal="center" vertical="center" textRotation="90" wrapText="1"/>
      <protection hidden="1"/>
    </xf>
    <xf numFmtId="0" fontId="26" fillId="0" borderId="35" xfId="0" applyFont="1" applyBorder="1" applyAlignment="1" applyProtection="1">
      <alignment horizontal="center" vertical="center" textRotation="90" wrapText="1"/>
      <protection hidden="1"/>
    </xf>
    <xf numFmtId="0" fontId="26" fillId="0" borderId="37" xfId="0" applyFont="1" applyBorder="1" applyAlignment="1" applyProtection="1">
      <alignment horizontal="center" vertical="center" textRotation="90" wrapText="1"/>
      <protection hidden="1"/>
    </xf>
    <xf numFmtId="0" fontId="26" fillId="0" borderId="15" xfId="0" applyFont="1" applyBorder="1" applyAlignment="1" applyProtection="1">
      <alignment horizontal="center" vertical="center" textRotation="90" wrapText="1"/>
      <protection hidden="1"/>
    </xf>
    <xf numFmtId="0" fontId="26" fillId="0" borderId="36" xfId="0" applyFont="1" applyBorder="1" applyAlignment="1" applyProtection="1">
      <alignment horizontal="center" vertical="center" textRotation="90" wrapText="1"/>
      <protection hidden="1"/>
    </xf>
    <xf numFmtId="0" fontId="26" fillId="0" borderId="14" xfId="0" applyFont="1" applyBorder="1" applyAlignment="1" applyProtection="1">
      <alignment horizontal="center" vertical="center" textRotation="90" wrapText="1"/>
      <protection hidden="1"/>
    </xf>
    <xf numFmtId="0" fontId="26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49" xfId="56" applyFont="1" applyFill="1" applyBorder="1" applyAlignment="1" applyProtection="1">
      <alignment vertical="top" wrapText="1"/>
      <protection hidden="1"/>
    </xf>
    <xf numFmtId="3" fontId="23" fillId="0" borderId="17" xfId="56" applyNumberFormat="1" applyFont="1" applyFill="1" applyBorder="1" applyAlignment="1" applyProtection="1">
      <alignment vertical="top" wrapText="1"/>
      <protection hidden="1"/>
    </xf>
    <xf numFmtId="3" fontId="23" fillId="0" borderId="18" xfId="56" applyNumberFormat="1" applyFont="1" applyFill="1" applyBorder="1" applyAlignment="1" applyProtection="1">
      <alignment vertical="top" wrapText="1"/>
      <protection hidden="1"/>
    </xf>
    <xf numFmtId="164" fontId="23" fillId="0" borderId="39" xfId="56" applyNumberFormat="1" applyFont="1" applyFill="1" applyBorder="1" applyAlignment="1" applyProtection="1">
      <alignment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4" borderId="30" xfId="56" applyNumberFormat="1" applyFont="1" applyFill="1" applyBorder="1" applyAlignment="1" applyProtection="1">
      <alignment/>
      <protection hidden="1"/>
    </xf>
    <xf numFmtId="177" fontId="22" fillId="24" borderId="38" xfId="56" applyNumberFormat="1" applyFont="1" applyFill="1" applyBorder="1" applyAlignment="1" applyProtection="1">
      <alignment/>
      <protection hidden="1"/>
    </xf>
    <xf numFmtId="3" fontId="22" fillId="0" borderId="32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50" xfId="0" applyNumberFormat="1" applyFont="1" applyBorder="1" applyAlignment="1" applyProtection="1">
      <alignment/>
      <protection hidden="1"/>
    </xf>
    <xf numFmtId="0" fontId="23" fillId="0" borderId="51" xfId="56" applyFont="1" applyFill="1" applyBorder="1" applyAlignment="1" applyProtection="1">
      <alignment vertical="top" wrapText="1"/>
      <protection hidden="1"/>
    </xf>
    <xf numFmtId="3" fontId="23" fillId="0" borderId="19" xfId="56" applyNumberFormat="1" applyFont="1" applyFill="1" applyBorder="1" applyAlignment="1" applyProtection="1">
      <alignment vertical="top" wrapText="1"/>
      <protection hidden="1"/>
    </xf>
    <xf numFmtId="3" fontId="23" fillId="0" borderId="20" xfId="56" applyNumberFormat="1" applyFont="1" applyFill="1" applyBorder="1" applyAlignment="1" applyProtection="1">
      <alignment vertical="top" wrapText="1"/>
      <protection hidden="1"/>
    </xf>
    <xf numFmtId="164" fontId="23" fillId="0" borderId="21" xfId="56" applyNumberFormat="1" applyFont="1" applyFill="1" applyBorder="1" applyAlignment="1" applyProtection="1">
      <alignment vertical="top" wrapText="1"/>
      <protection hidden="1"/>
    </xf>
    <xf numFmtId="3" fontId="22" fillId="0" borderId="33" xfId="0" applyNumberFormat="1" applyFont="1" applyBorder="1" applyAlignment="1" applyProtection="1">
      <alignment horizontal="right" vertical="center" wrapText="1"/>
      <protection hidden="1"/>
    </xf>
    <xf numFmtId="3" fontId="22" fillId="24" borderId="20" xfId="56" applyNumberFormat="1" applyFont="1" applyFill="1" applyBorder="1" applyAlignment="1" applyProtection="1">
      <alignment/>
      <protection hidden="1"/>
    </xf>
    <xf numFmtId="177" fontId="22" fillId="24" borderId="40" xfId="56" applyNumberFormat="1" applyFont="1" applyFill="1" applyBorder="1" applyAlignment="1" applyProtection="1">
      <alignment/>
      <protection hidden="1"/>
    </xf>
    <xf numFmtId="3" fontId="22" fillId="0" borderId="19" xfId="0" applyNumberFormat="1" applyFont="1" applyBorder="1" applyAlignment="1" applyProtection="1">
      <alignment horizontal="right" vertical="center" wrapText="1"/>
      <protection hidden="1"/>
    </xf>
    <xf numFmtId="1" fontId="22" fillId="24" borderId="2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Border="1" applyAlignment="1" applyProtection="1">
      <alignment/>
      <protection hidden="1"/>
    </xf>
    <xf numFmtId="0" fontId="22" fillId="0" borderId="52" xfId="0" applyFont="1" applyBorder="1" applyAlignment="1" applyProtection="1">
      <alignment/>
      <protection hidden="1"/>
    </xf>
    <xf numFmtId="3" fontId="23" fillId="0" borderId="14" xfId="56" applyNumberFormat="1" applyFont="1" applyFill="1" applyBorder="1" applyAlignment="1" applyProtection="1">
      <alignment vertical="top" wrapText="1"/>
      <protection hidden="1"/>
    </xf>
    <xf numFmtId="3" fontId="23" fillId="0" borderId="15" xfId="56" applyNumberFormat="1" applyFont="1" applyFill="1" applyBorder="1" applyAlignment="1" applyProtection="1">
      <alignment vertical="top" wrapText="1"/>
      <protection hidden="1"/>
    </xf>
    <xf numFmtId="164" fontId="23" fillId="0" borderId="16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3" fontId="22" fillId="24" borderId="23" xfId="56" applyNumberFormat="1" applyFont="1" applyFill="1" applyBorder="1" applyAlignment="1" applyProtection="1">
      <alignment/>
      <protection hidden="1"/>
    </xf>
    <xf numFmtId="177" fontId="22" fillId="24" borderId="41" xfId="56" applyNumberFormat="1" applyFont="1" applyFill="1" applyBorder="1" applyAlignment="1" applyProtection="1">
      <alignment/>
      <protection hidden="1"/>
    </xf>
    <xf numFmtId="3" fontId="22" fillId="0" borderId="22" xfId="0" applyNumberFormat="1" applyFont="1" applyBorder="1" applyAlignment="1" applyProtection="1">
      <alignment horizontal="right" vertical="center" wrapText="1"/>
      <protection hidden="1"/>
    </xf>
    <xf numFmtId="3" fontId="22" fillId="0" borderId="23" xfId="0" applyNumberFormat="1" applyFont="1" applyBorder="1" applyAlignment="1" applyProtection="1">
      <alignment horizontal="right"/>
      <protection hidden="1"/>
    </xf>
    <xf numFmtId="164" fontId="22" fillId="0" borderId="35" xfId="0" applyNumberFormat="1" applyFont="1" applyBorder="1" applyAlignment="1" applyProtection="1">
      <alignment/>
      <protection hidden="1"/>
    </xf>
    <xf numFmtId="0" fontId="25" fillId="0" borderId="27" xfId="0" applyFont="1" applyBorder="1" applyAlignment="1" applyProtection="1">
      <alignment/>
      <protection hidden="1"/>
    </xf>
    <xf numFmtId="3" fontId="39" fillId="0" borderId="28" xfId="56" applyNumberFormat="1" applyFont="1" applyFill="1" applyBorder="1" applyAlignment="1" applyProtection="1">
      <alignment vertical="top" wrapText="1"/>
      <protection hidden="1"/>
    </xf>
    <xf numFmtId="3" fontId="39" fillId="0" borderId="29" xfId="56" applyNumberFormat="1" applyFont="1" applyFill="1" applyBorder="1" applyAlignment="1" applyProtection="1">
      <alignment vertical="top" wrapText="1"/>
      <protection hidden="1"/>
    </xf>
    <xf numFmtId="164" fontId="39" fillId="0" borderId="53" xfId="56" applyNumberFormat="1" applyFont="1" applyFill="1" applyBorder="1" applyAlignment="1" applyProtection="1">
      <alignment vertical="top" wrapText="1"/>
      <protection hidden="1"/>
    </xf>
    <xf numFmtId="3" fontId="25" fillId="0" borderId="42" xfId="0" applyNumberFormat="1" applyFont="1" applyBorder="1" applyAlignment="1" applyProtection="1">
      <alignment/>
      <protection hidden="1"/>
    </xf>
    <xf numFmtId="3" fontId="25" fillId="0" borderId="25" xfId="0" applyNumberFormat="1" applyFont="1" applyBorder="1" applyAlignment="1" applyProtection="1">
      <alignment/>
      <protection hidden="1"/>
    </xf>
    <xf numFmtId="177" fontId="25" fillId="24" borderId="43" xfId="56" applyNumberFormat="1" applyFont="1" applyFill="1" applyBorder="1" applyAlignment="1" applyProtection="1">
      <alignment/>
      <protection hidden="1"/>
    </xf>
    <xf numFmtId="3" fontId="25" fillId="0" borderId="24" xfId="0" applyNumberFormat="1" applyFont="1" applyBorder="1" applyAlignment="1" applyProtection="1">
      <alignment/>
      <protection hidden="1"/>
    </xf>
    <xf numFmtId="164" fontId="25" fillId="0" borderId="26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14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5" fillId="0" borderId="44" xfId="53" applyNumberFormat="1" applyFont="1" applyBorder="1" applyAlignment="1" applyProtection="1">
      <alignment horizontal="center"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/>
      <protection locked="0"/>
    </xf>
    <xf numFmtId="0" fontId="24" fillId="0" borderId="55" xfId="53" applyFont="1" applyBorder="1" applyAlignment="1" applyProtection="1">
      <alignment horizontal="center"/>
      <protection locked="0"/>
    </xf>
    <xf numFmtId="0" fontId="24" fillId="0" borderId="56" xfId="53" applyFont="1" applyBorder="1" applyAlignment="1" applyProtection="1">
      <alignment horizontal="center"/>
      <protection locked="0"/>
    </xf>
    <xf numFmtId="0" fontId="24" fillId="0" borderId="57" xfId="53" applyFont="1" applyBorder="1" applyAlignment="1" applyProtection="1">
      <alignment horizontal="center" vertical="center" wrapText="1"/>
      <protection locked="0"/>
    </xf>
    <xf numFmtId="0" fontId="24" fillId="0" borderId="58" xfId="53" applyFont="1" applyBorder="1" applyAlignment="1" applyProtection="1">
      <alignment horizontal="center" vertical="center" wrapText="1"/>
      <protection locked="0"/>
    </xf>
    <xf numFmtId="0" fontId="24" fillId="0" borderId="54" xfId="53" applyFont="1" applyBorder="1" applyAlignment="1" applyProtection="1">
      <alignment horizontal="center" vertical="center"/>
      <protection locked="0"/>
    </xf>
    <xf numFmtId="0" fontId="24" fillId="0" borderId="55" xfId="53" applyFont="1" applyBorder="1" applyAlignment="1" applyProtection="1">
      <alignment horizontal="center" vertical="center"/>
      <protection locked="0"/>
    </xf>
    <xf numFmtId="0" fontId="24" fillId="0" borderId="56" xfId="53" applyFont="1" applyBorder="1" applyAlignment="1" applyProtection="1">
      <alignment horizontal="center" vertic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14" fontId="25" fillId="0" borderId="0" xfId="0" applyNumberFormat="1" applyFont="1" applyBorder="1" applyAlignment="1">
      <alignment horizontal="center"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59" xfId="0" applyFont="1" applyBorder="1" applyAlignment="1">
      <alignment horizontal="center"/>
    </xf>
    <xf numFmtId="0" fontId="25" fillId="0" borderId="57" xfId="55" applyFont="1" applyBorder="1" applyAlignment="1">
      <alignment horizontal="center" vertical="center" wrapText="1"/>
      <protection/>
    </xf>
    <xf numFmtId="0" fontId="25" fillId="0" borderId="58" xfId="55" applyFont="1" applyBorder="1" applyAlignment="1">
      <alignment horizontal="center" vertical="center" wrapText="1"/>
      <protection/>
    </xf>
    <xf numFmtId="0" fontId="25" fillId="0" borderId="54" xfId="55" applyFont="1" applyBorder="1" applyAlignment="1">
      <alignment horizontal="center"/>
      <protection/>
    </xf>
    <xf numFmtId="0" fontId="25" fillId="0" borderId="55" xfId="55" applyFont="1" applyBorder="1" applyAlignment="1">
      <alignment horizontal="center"/>
      <protection/>
    </xf>
    <xf numFmtId="0" fontId="25" fillId="0" borderId="56" xfId="55" applyFont="1" applyBorder="1" applyAlignment="1">
      <alignment horizontal="center"/>
      <protection/>
    </xf>
    <xf numFmtId="0" fontId="25" fillId="0" borderId="54" xfId="55" applyFont="1" applyBorder="1" applyAlignment="1">
      <alignment horizontal="center" vertical="center"/>
      <protection/>
    </xf>
    <xf numFmtId="0" fontId="25" fillId="0" borderId="55" xfId="55" applyFont="1" applyBorder="1" applyAlignment="1">
      <alignment horizontal="center" vertical="center"/>
      <protection/>
    </xf>
    <xf numFmtId="0" fontId="25" fillId="0" borderId="56" xfId="55" applyFont="1" applyBorder="1" applyAlignment="1">
      <alignment horizontal="center" vertical="center"/>
      <protection/>
    </xf>
    <xf numFmtId="0" fontId="25" fillId="0" borderId="60" xfId="55" applyFont="1" applyBorder="1" applyAlignment="1">
      <alignment horizontal="center"/>
      <protection/>
    </xf>
    <xf numFmtId="0" fontId="25" fillId="0" borderId="61" xfId="55" applyFont="1" applyBorder="1" applyAlignment="1">
      <alignment horizontal="center"/>
      <protection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1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5" fillId="0" borderId="54" xfId="0" applyFont="1" applyBorder="1" applyAlignment="1" applyProtection="1">
      <alignment horizontal="center" vertical="center" wrapText="1"/>
      <protection hidden="1"/>
    </xf>
    <xf numFmtId="0" fontId="25" fillId="0" borderId="62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39" xfId="0" applyFont="1" applyBorder="1" applyAlignment="1" applyProtection="1">
      <alignment horizontal="center" vertical="center" wrapText="1"/>
      <protection hidden="1"/>
    </xf>
    <xf numFmtId="0" fontId="25" fillId="0" borderId="60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3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3525"/>
          <c:w val="0.683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с начала года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278"/>
          <c:w val="0.1907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21475"/>
          <c:w val="0.6225"/>
          <c:h val="0.79975"/>
        </c:manualLayout>
      </c:layout>
      <c:barChart>
        <c:barDir val="col"/>
        <c:grouping val="stacked"/>
        <c:varyColors val="0"/>
        <c:ser>
          <c:idx val="0"/>
          <c:order val="0"/>
          <c:tx>
            <c:v>Валовой надой за день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2012</c:v>
              </c:pt>
            </c:strLit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43477110"/>
        <c:axId val="55749671"/>
      </c:bar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"/>
          <c:y val="0.29275"/>
          <c:w val="0.19075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75"/>
          <c:w val="0.67625"/>
          <c:h val="0.858"/>
        </c:manualLayout>
      </c:layout>
      <c:pie3DChart>
        <c:varyColors val="1"/>
        <c:ser>
          <c:idx val="0"/>
          <c:order val="0"/>
          <c:tx>
            <c:v>2012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Уборка!$B$27:$D$27</c:f>
              <c:numCache>
                <c:ptCount val="3"/>
                <c:pt idx="0">
                  <c:v>454674</c:v>
                </c:pt>
                <c:pt idx="1">
                  <c:v>364604</c:v>
                </c:pt>
                <c:pt idx="2">
                  <c:v>2397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317"/>
          <c:w val="0.35425"/>
          <c:h val="0.5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85"/>
          <c:w val="0.67675"/>
          <c:h val="0.85825"/>
        </c:manualLayout>
      </c:layout>
      <c:pie3DChart>
        <c:varyColors val="1"/>
        <c:ser>
          <c:idx val="0"/>
          <c:order val="0"/>
          <c:tx>
            <c:v>2011 год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Уборочная площадь</c:v>
              </c:pt>
              <c:pt idx="1">
                <c:v>Обмолочено</c:v>
              </c:pt>
              <c:pt idx="2">
                <c:v>За день</c:v>
              </c:pt>
            </c:strLit>
          </c:cat>
          <c:val>
            <c:numRef>
              <c:f>Уборка!$B$28:$D$28</c:f>
              <c:numCache>
                <c:ptCount val="3"/>
                <c:pt idx="0">
                  <c:v>577833</c:v>
                </c:pt>
                <c:pt idx="1">
                  <c:v>395590</c:v>
                </c:pt>
                <c:pt idx="2">
                  <c:v>27811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352"/>
          <c:w val="0.35325"/>
          <c:h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47625</xdr:rowOff>
    </xdr:from>
    <xdr:to>
      <xdr:col>4</xdr:col>
      <xdr:colOff>200025</xdr:colOff>
      <xdr:row>28</xdr:row>
      <xdr:rowOff>57150</xdr:rowOff>
    </xdr:to>
    <xdr:graphicFrame>
      <xdr:nvGraphicFramePr>
        <xdr:cNvPr id="1" name="Диаграмма 7"/>
        <xdr:cNvGraphicFramePr/>
      </xdr:nvGraphicFramePr>
      <xdr:xfrm>
        <a:off x="219075" y="4714875"/>
        <a:ext cx="2724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12</xdr:row>
      <xdr:rowOff>57150</xdr:rowOff>
    </xdr:from>
    <xdr:to>
      <xdr:col>8</xdr:col>
      <xdr:colOff>533400</xdr:colOff>
      <xdr:row>28</xdr:row>
      <xdr:rowOff>47625</xdr:rowOff>
    </xdr:to>
    <xdr:graphicFrame>
      <xdr:nvGraphicFramePr>
        <xdr:cNvPr id="2" name="Диаграмма 8"/>
        <xdr:cNvGraphicFramePr/>
      </xdr:nvGraphicFramePr>
      <xdr:xfrm>
        <a:off x="3305175" y="4724400"/>
        <a:ext cx="2714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3</xdr:row>
      <xdr:rowOff>85725</xdr:rowOff>
    </xdr:from>
    <xdr:to>
      <xdr:col>4</xdr:col>
      <xdr:colOff>323850</xdr:colOff>
      <xdr:row>9</xdr:row>
      <xdr:rowOff>542925</xdr:rowOff>
    </xdr:to>
    <xdr:graphicFrame>
      <xdr:nvGraphicFramePr>
        <xdr:cNvPr id="3" name="Диаграмма 9"/>
        <xdr:cNvGraphicFramePr/>
      </xdr:nvGraphicFramePr>
      <xdr:xfrm>
        <a:off x="219075" y="885825"/>
        <a:ext cx="28479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3</xdr:row>
      <xdr:rowOff>95250</xdr:rowOff>
    </xdr:from>
    <xdr:to>
      <xdr:col>8</xdr:col>
      <xdr:colOff>676275</xdr:colOff>
      <xdr:row>9</xdr:row>
      <xdr:rowOff>552450</xdr:rowOff>
    </xdr:to>
    <xdr:graphicFrame>
      <xdr:nvGraphicFramePr>
        <xdr:cNvPr id="4" name="Диаграмма 9"/>
        <xdr:cNvGraphicFramePr/>
      </xdr:nvGraphicFramePr>
      <xdr:xfrm>
        <a:off x="3305175" y="895350"/>
        <a:ext cx="28575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0" sqref="B10"/>
    </sheetView>
  </sheetViews>
  <sheetFormatPr defaultColWidth="9.00390625" defaultRowHeight="12.75"/>
  <cols>
    <col min="9" max="9" width="9.50390625" style="0" customWidth="1"/>
  </cols>
  <sheetData>
    <row r="1" spans="1:9" s="2" customFormat="1" ht="21" customHeight="1">
      <c r="A1" s="210" t="s">
        <v>58</v>
      </c>
      <c r="B1" s="210"/>
      <c r="C1" s="210"/>
      <c r="D1" s="210"/>
      <c r="E1" s="210"/>
      <c r="F1" s="210"/>
      <c r="G1" s="210"/>
      <c r="H1" s="210"/>
      <c r="I1" s="210"/>
    </row>
    <row r="2" s="2" customFormat="1" ht="21" customHeight="1"/>
    <row r="3" spans="1:9" s="2" customFormat="1" ht="21" customHeight="1">
      <c r="A3" s="210"/>
      <c r="B3" s="210"/>
      <c r="C3" s="210"/>
      <c r="D3" s="210"/>
      <c r="E3" s="210"/>
      <c r="F3" s="210"/>
      <c r="G3" s="210"/>
      <c r="H3" s="210"/>
      <c r="I3" s="210"/>
    </row>
    <row r="4" spans="1:9" s="2" customFormat="1" ht="37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21" customHeight="1">
      <c r="A5" s="212"/>
      <c r="B5" s="212"/>
      <c r="C5" s="212"/>
      <c r="D5" s="212"/>
      <c r="E5" s="212"/>
      <c r="F5" s="212"/>
      <c r="G5" s="212"/>
      <c r="H5" s="212"/>
      <c r="I5" s="212"/>
    </row>
    <row r="6" spans="1:9" s="2" customFormat="1" ht="21" customHeight="1">
      <c r="A6" s="212"/>
      <c r="B6" s="212"/>
      <c r="C6" s="212"/>
      <c r="D6" s="212"/>
      <c r="E6" s="212"/>
      <c r="F6" s="212"/>
      <c r="G6" s="212"/>
      <c r="H6" s="212"/>
      <c r="I6" s="212"/>
    </row>
    <row r="7" spans="1:9" s="2" customFormat="1" ht="21" customHeight="1">
      <c r="A7" s="212"/>
      <c r="B7" s="212"/>
      <c r="C7" s="212"/>
      <c r="D7" s="212"/>
      <c r="E7" s="212"/>
      <c r="F7" s="212"/>
      <c r="G7" s="212"/>
      <c r="H7" s="212"/>
      <c r="I7" s="212"/>
    </row>
    <row r="8" spans="1:9" s="2" customFormat="1" ht="21" customHeight="1">
      <c r="A8" s="212"/>
      <c r="B8" s="212"/>
      <c r="C8" s="212"/>
      <c r="D8" s="212"/>
      <c r="E8" s="212"/>
      <c r="F8" s="212"/>
      <c r="G8" s="212"/>
      <c r="H8" s="212"/>
      <c r="I8" s="212"/>
    </row>
    <row r="9" spans="1:9" s="2" customFormat="1" ht="21" customHeight="1">
      <c r="A9" s="211"/>
      <c r="B9" s="211"/>
      <c r="C9" s="211"/>
      <c r="D9" s="211"/>
      <c r="E9" s="211"/>
      <c r="F9" s="211"/>
      <c r="G9" s="211"/>
      <c r="H9" s="211"/>
      <c r="I9" s="211"/>
    </row>
    <row r="10" ht="129" customHeight="1"/>
    <row r="11" spans="2:8" ht="20.25">
      <c r="B11" s="210" t="s">
        <v>24</v>
      </c>
      <c r="C11" s="210"/>
      <c r="D11" s="210"/>
      <c r="E11" s="210"/>
      <c r="F11" s="210"/>
      <c r="G11" s="210"/>
      <c r="H11" s="210"/>
    </row>
    <row r="28" spans="2:8" ht="18">
      <c r="B28" s="211"/>
      <c r="C28" s="211"/>
      <c r="D28" s="211"/>
      <c r="E28" s="211"/>
      <c r="F28" s="211"/>
      <c r="G28" s="211"/>
      <c r="H28" s="211"/>
    </row>
  </sheetData>
  <sheetProtection/>
  <mergeCells count="9">
    <mergeCell ref="A1:I1"/>
    <mergeCell ref="B28:H28"/>
    <mergeCell ref="B11:H11"/>
    <mergeCell ref="A3:I3"/>
    <mergeCell ref="A9:I9"/>
    <mergeCell ref="A8:I8"/>
    <mergeCell ref="A7:I7"/>
    <mergeCell ref="A5:I5"/>
    <mergeCell ref="A6:I6"/>
  </mergeCells>
  <printOptions/>
  <pageMargins left="0.91" right="0.7" top="0.82" bottom="0.5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75" zoomScaleNormal="75" zoomScalePageLayoutView="0" workbookViewId="0" topLeftCell="A1">
      <selection activeCell="C25" sqref="C25"/>
    </sheetView>
  </sheetViews>
  <sheetFormatPr defaultColWidth="9.125" defaultRowHeight="12.75"/>
  <cols>
    <col min="1" max="1" width="18.50390625" style="115" customWidth="1"/>
    <col min="2" max="3" width="8.50390625" style="115" customWidth="1"/>
    <col min="4" max="4" width="7.125" style="115" customWidth="1"/>
    <col min="5" max="5" width="5.50390625" style="115" customWidth="1"/>
    <col min="6" max="6" width="9.00390625" style="115" customWidth="1"/>
    <col min="7" max="7" width="5.125" style="115" customWidth="1"/>
    <col min="8" max="8" width="8.50390625" style="115" hidden="1" customWidth="1"/>
    <col min="9" max="9" width="8.375" style="115" hidden="1" customWidth="1"/>
    <col min="10" max="10" width="8.125" style="115" hidden="1" customWidth="1"/>
    <col min="11" max="11" width="5.125" style="115" hidden="1" customWidth="1"/>
    <col min="12" max="12" width="7.375" style="115" hidden="1" customWidth="1"/>
    <col min="13" max="14" width="7.875" style="115" hidden="1" customWidth="1"/>
    <col min="15" max="15" width="5.125" style="115" hidden="1" customWidth="1"/>
    <col min="16" max="16" width="6.875" style="115" customWidth="1"/>
    <col min="17" max="17" width="6.50390625" style="115" customWidth="1"/>
    <col min="18" max="18" width="7.875" style="115" customWidth="1"/>
    <col min="19" max="19" width="4.875" style="115" customWidth="1"/>
    <col min="20" max="20" width="8.375" style="115" customWidth="1"/>
    <col min="21" max="21" width="8.125" style="115" customWidth="1"/>
    <col min="22" max="22" width="8.375" style="115" customWidth="1"/>
    <col min="23" max="23" width="4.875" style="115" customWidth="1"/>
    <col min="24" max="24" width="7.375" style="115" customWidth="1"/>
    <col min="25" max="26" width="7.00390625" style="115" customWidth="1"/>
    <col min="27" max="27" width="5.00390625" style="115" customWidth="1"/>
    <col min="28" max="28" width="18.375" style="115" customWidth="1"/>
    <col min="29" max="29" width="8.50390625" style="115" customWidth="1"/>
    <col min="30" max="30" width="7.125" style="115" customWidth="1"/>
    <col min="31" max="31" width="8.50390625" style="115" customWidth="1"/>
    <col min="32" max="32" width="5.625" style="115" customWidth="1"/>
    <col min="33" max="33" width="6.375" style="115" customWidth="1"/>
    <col min="34" max="35" width="4.875" style="115" customWidth="1"/>
    <col min="36" max="36" width="4.625" style="115" customWidth="1"/>
    <col min="37" max="37" width="6.50390625" style="115" bestFit="1" customWidth="1"/>
    <col min="38" max="38" width="5.00390625" style="115" customWidth="1"/>
    <col min="39" max="39" width="6.50390625" style="115" customWidth="1"/>
    <col min="40" max="40" width="4.875" style="115" customWidth="1"/>
    <col min="41" max="41" width="7.375" style="115" hidden="1" customWidth="1"/>
    <col min="42" max="42" width="3.625" style="115" hidden="1" customWidth="1"/>
    <col min="43" max="43" width="6.50390625" style="115" hidden="1" customWidth="1"/>
    <col min="44" max="44" width="9.00390625" style="115" hidden="1" customWidth="1"/>
    <col min="45" max="45" width="6.375" style="115" customWidth="1"/>
    <col min="46" max="46" width="6.00390625" style="115" customWidth="1"/>
    <col min="47" max="47" width="5.875" style="115" customWidth="1"/>
    <col min="48" max="48" width="4.875" style="115" customWidth="1"/>
    <col min="49" max="49" width="6.50390625" style="115" customWidth="1"/>
    <col min="50" max="50" width="4.50390625" style="115" customWidth="1"/>
    <col min="51" max="51" width="6.50390625" style="115" customWidth="1"/>
    <col min="52" max="52" width="4.125" style="115" customWidth="1"/>
    <col min="53" max="16384" width="9.125" style="115" customWidth="1"/>
  </cols>
  <sheetData>
    <row r="1" spans="1:44" s="106" customFormat="1" ht="15">
      <c r="A1" s="105" t="s">
        <v>38</v>
      </c>
      <c r="B1" s="214" t="s">
        <v>63</v>
      </c>
      <c r="C1" s="214"/>
      <c r="D1" s="214" t="s">
        <v>39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3">
        <f ca="1">TODAY()</f>
        <v>41141</v>
      </c>
      <c r="Z1" s="214"/>
      <c r="AA1" s="214"/>
      <c r="AB1" s="105" t="s">
        <v>38</v>
      </c>
      <c r="AC1" s="214" t="s">
        <v>61</v>
      </c>
      <c r="AD1" s="214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52" ht="12.75" customHeight="1" thickBot="1">
      <c r="A2" s="107"/>
      <c r="B2" s="108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9"/>
      <c r="O2" s="110"/>
      <c r="P2" s="110"/>
      <c r="Q2" s="110"/>
      <c r="R2" s="110"/>
      <c r="S2" s="110"/>
      <c r="T2" s="111"/>
      <c r="U2" s="111"/>
      <c r="V2" s="111"/>
      <c r="W2" s="112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  <c r="AT2" s="114"/>
      <c r="AU2" s="114"/>
      <c r="AV2" s="114"/>
      <c r="AW2" s="114"/>
      <c r="AX2" s="114"/>
      <c r="AY2" s="114"/>
      <c r="AZ2" s="114"/>
    </row>
    <row r="3" spans="1:52" ht="14.25" customHeight="1">
      <c r="A3" s="218" t="s">
        <v>21</v>
      </c>
      <c r="B3" s="220" t="s">
        <v>40</v>
      </c>
      <c r="C3" s="221"/>
      <c r="D3" s="221"/>
      <c r="E3" s="221"/>
      <c r="F3" s="221"/>
      <c r="G3" s="222"/>
      <c r="H3" s="216" t="s">
        <v>33</v>
      </c>
      <c r="I3" s="216"/>
      <c r="J3" s="216"/>
      <c r="K3" s="217"/>
      <c r="L3" s="216" t="s">
        <v>37</v>
      </c>
      <c r="M3" s="216"/>
      <c r="N3" s="216"/>
      <c r="O3" s="217"/>
      <c r="P3" s="223" t="s">
        <v>41</v>
      </c>
      <c r="Q3" s="224"/>
      <c r="R3" s="224"/>
      <c r="S3" s="225"/>
      <c r="T3" s="223" t="s">
        <v>42</v>
      </c>
      <c r="U3" s="224"/>
      <c r="V3" s="224"/>
      <c r="W3" s="225"/>
      <c r="X3" s="223" t="s">
        <v>43</v>
      </c>
      <c r="Y3" s="224"/>
      <c r="Z3" s="224"/>
      <c r="AA3" s="225"/>
      <c r="AB3" s="218" t="s">
        <v>21</v>
      </c>
      <c r="AC3" s="223" t="s">
        <v>44</v>
      </c>
      <c r="AD3" s="224"/>
      <c r="AE3" s="224"/>
      <c r="AF3" s="225"/>
      <c r="AG3" s="223" t="s">
        <v>45</v>
      </c>
      <c r="AH3" s="224"/>
      <c r="AI3" s="224"/>
      <c r="AJ3" s="225"/>
      <c r="AK3" s="215" t="s">
        <v>46</v>
      </c>
      <c r="AL3" s="216"/>
      <c r="AM3" s="216"/>
      <c r="AN3" s="217"/>
      <c r="AO3" s="215" t="s">
        <v>47</v>
      </c>
      <c r="AP3" s="216"/>
      <c r="AQ3" s="216"/>
      <c r="AR3" s="217"/>
      <c r="AS3" s="215" t="s">
        <v>59</v>
      </c>
      <c r="AT3" s="216"/>
      <c r="AU3" s="216"/>
      <c r="AV3" s="217"/>
      <c r="AW3" s="215" t="s">
        <v>62</v>
      </c>
      <c r="AX3" s="216"/>
      <c r="AY3" s="216"/>
      <c r="AZ3" s="217"/>
    </row>
    <row r="4" spans="1:52" ht="85.5" customHeight="1" thickBot="1">
      <c r="A4" s="219"/>
      <c r="B4" s="116" t="s">
        <v>30</v>
      </c>
      <c r="C4" s="117" t="s">
        <v>34</v>
      </c>
      <c r="D4" s="117" t="s">
        <v>22</v>
      </c>
      <c r="E4" s="117" t="s">
        <v>23</v>
      </c>
      <c r="F4" s="117" t="s">
        <v>35</v>
      </c>
      <c r="G4" s="118" t="s">
        <v>36</v>
      </c>
      <c r="H4" s="116" t="s">
        <v>30</v>
      </c>
      <c r="I4" s="117" t="s">
        <v>34</v>
      </c>
      <c r="J4" s="117" t="s">
        <v>35</v>
      </c>
      <c r="K4" s="118" t="s">
        <v>36</v>
      </c>
      <c r="L4" s="119" t="s">
        <v>30</v>
      </c>
      <c r="M4" s="117" t="s">
        <v>34</v>
      </c>
      <c r="N4" s="117" t="s">
        <v>35</v>
      </c>
      <c r="O4" s="118" t="s">
        <v>36</v>
      </c>
      <c r="P4" s="116" t="s">
        <v>30</v>
      </c>
      <c r="Q4" s="117" t="s">
        <v>34</v>
      </c>
      <c r="R4" s="117" t="s">
        <v>35</v>
      </c>
      <c r="S4" s="118" t="s">
        <v>36</v>
      </c>
      <c r="T4" s="116" t="s">
        <v>30</v>
      </c>
      <c r="U4" s="117" t="s">
        <v>34</v>
      </c>
      <c r="V4" s="117" t="s">
        <v>35</v>
      </c>
      <c r="W4" s="118" t="s">
        <v>36</v>
      </c>
      <c r="X4" s="116" t="s">
        <v>30</v>
      </c>
      <c r="Y4" s="117" t="s">
        <v>34</v>
      </c>
      <c r="Z4" s="117" t="s">
        <v>35</v>
      </c>
      <c r="AA4" s="118" t="s">
        <v>36</v>
      </c>
      <c r="AB4" s="219"/>
      <c r="AC4" s="116" t="s">
        <v>30</v>
      </c>
      <c r="AD4" s="117" t="s">
        <v>34</v>
      </c>
      <c r="AE4" s="117" t="s">
        <v>35</v>
      </c>
      <c r="AF4" s="118" t="s">
        <v>36</v>
      </c>
      <c r="AG4" s="116" t="s">
        <v>30</v>
      </c>
      <c r="AH4" s="117" t="s">
        <v>34</v>
      </c>
      <c r="AI4" s="117" t="s">
        <v>35</v>
      </c>
      <c r="AJ4" s="118" t="s">
        <v>36</v>
      </c>
      <c r="AK4" s="116" t="s">
        <v>30</v>
      </c>
      <c r="AL4" s="117" t="s">
        <v>34</v>
      </c>
      <c r="AM4" s="117" t="s">
        <v>35</v>
      </c>
      <c r="AN4" s="118" t="s">
        <v>36</v>
      </c>
      <c r="AO4" s="116" t="s">
        <v>30</v>
      </c>
      <c r="AP4" s="117" t="s">
        <v>34</v>
      </c>
      <c r="AQ4" s="117" t="s">
        <v>35</v>
      </c>
      <c r="AR4" s="118" t="s">
        <v>36</v>
      </c>
      <c r="AS4" s="116" t="s">
        <v>30</v>
      </c>
      <c r="AT4" s="117" t="s">
        <v>34</v>
      </c>
      <c r="AU4" s="117" t="s">
        <v>35</v>
      </c>
      <c r="AV4" s="118" t="s">
        <v>36</v>
      </c>
      <c r="AW4" s="116" t="s">
        <v>30</v>
      </c>
      <c r="AX4" s="117" t="s">
        <v>34</v>
      </c>
      <c r="AY4" s="117" t="s">
        <v>35</v>
      </c>
      <c r="AZ4" s="118" t="s">
        <v>36</v>
      </c>
    </row>
    <row r="5" spans="1:52" ht="16.5" customHeight="1">
      <c r="A5" s="120" t="s">
        <v>0</v>
      </c>
      <c r="B5" s="30">
        <f aca="true" t="shared" si="0" ref="B5:B26">SUM(H5,L5,P5,T5,X5,AC5,AG5,AK5,AO5,AS5,AW5)</f>
        <v>404</v>
      </c>
      <c r="C5" s="83">
        <f aca="true" t="shared" si="1" ref="C5:C26">SUM(I5,M5,Q5,U5,Y5,AD5,AH5,AL5,AP5,AT5,AX5)</f>
        <v>404</v>
      </c>
      <c r="D5" s="84">
        <v>0</v>
      </c>
      <c r="E5" s="85">
        <f>C5/B5*100</f>
        <v>100</v>
      </c>
      <c r="F5" s="83">
        <f aca="true" t="shared" si="2" ref="F5:F26">SUM(J5,N5,R5,V5,Z5,AE5,AI5,AM5,AQ5,AU5,AY5)</f>
        <v>404</v>
      </c>
      <c r="G5" s="86">
        <f>F5/C5*10</f>
        <v>10</v>
      </c>
      <c r="H5" s="27"/>
      <c r="I5" s="28"/>
      <c r="J5" s="28"/>
      <c r="K5" s="29" t="e">
        <f aca="true" t="shared" si="3" ref="K5:K26">J5/I5*10</f>
        <v>#DIV/0!</v>
      </c>
      <c r="L5" s="30">
        <v>404</v>
      </c>
      <c r="M5" s="23">
        <v>404</v>
      </c>
      <c r="N5" s="28">
        <v>404</v>
      </c>
      <c r="O5" s="29">
        <f>N5/M5*10</f>
        <v>10</v>
      </c>
      <c r="P5" s="31"/>
      <c r="Q5" s="28"/>
      <c r="R5" s="28"/>
      <c r="S5" s="29" t="e">
        <f>R5/Q5*10</f>
        <v>#DIV/0!</v>
      </c>
      <c r="T5" s="31"/>
      <c r="U5" s="28"/>
      <c r="V5" s="28"/>
      <c r="W5" s="29" t="e">
        <f>V5/U5*10</f>
        <v>#DIV/0!</v>
      </c>
      <c r="X5" s="31"/>
      <c r="Y5" s="28"/>
      <c r="Z5" s="28"/>
      <c r="AA5" s="29" t="e">
        <f>Z5/Y5*10</f>
        <v>#DIV/0!</v>
      </c>
      <c r="AB5" s="120" t="s">
        <v>0</v>
      </c>
      <c r="AC5" s="31"/>
      <c r="AD5" s="28"/>
      <c r="AE5" s="28"/>
      <c r="AF5" s="29" t="e">
        <f>AE5/AD5*10</f>
        <v>#DIV/0!</v>
      </c>
      <c r="AG5" s="148"/>
      <c r="AH5" s="121"/>
      <c r="AI5" s="121"/>
      <c r="AJ5" s="29" t="e">
        <f>AI5/AH5*10</f>
        <v>#DIV/0!</v>
      </c>
      <c r="AK5" s="148"/>
      <c r="AL5" s="149"/>
      <c r="AM5" s="149"/>
      <c r="AN5" s="29" t="e">
        <v>#DIV/0!</v>
      </c>
      <c r="AO5" s="150"/>
      <c r="AP5" s="149"/>
      <c r="AQ5" s="149"/>
      <c r="AR5" s="29" t="e">
        <v>#DIV/0!</v>
      </c>
      <c r="AS5" s="150"/>
      <c r="AT5" s="121"/>
      <c r="AU5" s="121"/>
      <c r="AV5" s="29" t="e">
        <f>AU5/AT5*10</f>
        <v>#DIV/0!</v>
      </c>
      <c r="AW5" s="123"/>
      <c r="AX5" s="121"/>
      <c r="AY5" s="121"/>
      <c r="AZ5" s="122" t="e">
        <v>#DIV/0!</v>
      </c>
    </row>
    <row r="6" spans="1:52" ht="16.5" customHeight="1">
      <c r="A6" s="124" t="s">
        <v>15</v>
      </c>
      <c r="B6" s="30">
        <f t="shared" si="0"/>
        <v>8290</v>
      </c>
      <c r="C6" s="83">
        <f t="shared" si="1"/>
        <v>6341</v>
      </c>
      <c r="D6" s="87">
        <v>144</v>
      </c>
      <c r="E6" s="85">
        <f aca="true" t="shared" si="4" ref="E6:E28">C6/B6*100</f>
        <v>76.48974668275031</v>
      </c>
      <c r="F6" s="83">
        <f t="shared" si="2"/>
        <v>4085</v>
      </c>
      <c r="G6" s="86">
        <f aca="true" t="shared" si="5" ref="G6:G28">F6/C6*10</f>
        <v>6.442201545497555</v>
      </c>
      <c r="H6" s="32">
        <v>1786</v>
      </c>
      <c r="I6" s="33">
        <v>1786</v>
      </c>
      <c r="J6" s="33">
        <v>861</v>
      </c>
      <c r="K6" s="29">
        <f t="shared" si="3"/>
        <v>4.820828667413214</v>
      </c>
      <c r="L6" s="34">
        <v>358</v>
      </c>
      <c r="M6" s="24">
        <v>358</v>
      </c>
      <c r="N6" s="33">
        <v>238</v>
      </c>
      <c r="O6" s="29">
        <f aca="true" t="shared" si="6" ref="O6:O26">N6/M6*10</f>
        <v>6.648044692737431</v>
      </c>
      <c r="P6" s="35"/>
      <c r="Q6" s="33"/>
      <c r="R6" s="33"/>
      <c r="S6" s="29" t="e">
        <f aca="true" t="shared" si="7" ref="S6:S26">R6/Q6*10</f>
        <v>#DIV/0!</v>
      </c>
      <c r="T6" s="35">
        <v>3957</v>
      </c>
      <c r="U6" s="33">
        <v>2590</v>
      </c>
      <c r="V6" s="33">
        <v>1658</v>
      </c>
      <c r="W6" s="29">
        <f aca="true" t="shared" si="8" ref="W6:W26">V6/U6*10</f>
        <v>6.401544401544401</v>
      </c>
      <c r="X6" s="35">
        <v>712</v>
      </c>
      <c r="Y6" s="33">
        <v>712</v>
      </c>
      <c r="Z6" s="33">
        <v>652</v>
      </c>
      <c r="AA6" s="29">
        <f aca="true" t="shared" si="9" ref="AA6:AA26">Z6/Y6*10</f>
        <v>9.157303370786517</v>
      </c>
      <c r="AB6" s="124" t="s">
        <v>15</v>
      </c>
      <c r="AC6" s="35">
        <v>1319</v>
      </c>
      <c r="AD6" s="33">
        <v>777</v>
      </c>
      <c r="AE6" s="33">
        <v>591</v>
      </c>
      <c r="AF6" s="29">
        <f aca="true" t="shared" si="10" ref="AF6:AF26">AE6/AD6*10</f>
        <v>7.6061776061776065</v>
      </c>
      <c r="AG6" s="35">
        <v>40</v>
      </c>
      <c r="AH6" s="125"/>
      <c r="AI6" s="125"/>
      <c r="AJ6" s="29" t="e">
        <f aca="true" t="shared" si="11" ref="AJ6:AJ28">AI6/AH6*10</f>
        <v>#DIV/0!</v>
      </c>
      <c r="AK6" s="35"/>
      <c r="AL6" s="151"/>
      <c r="AM6" s="151"/>
      <c r="AN6" s="29" t="e">
        <v>#DIV/0!</v>
      </c>
      <c r="AO6" s="152"/>
      <c r="AP6" s="151"/>
      <c r="AQ6" s="151"/>
      <c r="AR6" s="29" t="e">
        <v>#DIV/0!</v>
      </c>
      <c r="AS6" s="152">
        <v>118</v>
      </c>
      <c r="AT6" s="125">
        <v>118</v>
      </c>
      <c r="AU6" s="125">
        <v>85</v>
      </c>
      <c r="AV6" s="29">
        <f aca="true" t="shared" si="12" ref="AV6:AV26">AU6/AT6*10</f>
        <v>7.203389830508474</v>
      </c>
      <c r="AW6" s="126"/>
      <c r="AX6" s="125"/>
      <c r="AY6" s="125"/>
      <c r="AZ6" s="122" t="e">
        <v>#DIV/0!</v>
      </c>
    </row>
    <row r="7" spans="1:52" ht="16.5" customHeight="1">
      <c r="A7" s="124" t="s">
        <v>14</v>
      </c>
      <c r="B7" s="30">
        <f t="shared" si="0"/>
        <v>9626</v>
      </c>
      <c r="C7" s="83">
        <f t="shared" si="1"/>
        <v>5383</v>
      </c>
      <c r="D7" s="87">
        <v>0</v>
      </c>
      <c r="E7" s="85">
        <f t="shared" si="4"/>
        <v>55.92146270517348</v>
      </c>
      <c r="F7" s="83">
        <f t="shared" si="2"/>
        <v>7573</v>
      </c>
      <c r="G7" s="86">
        <f t="shared" si="5"/>
        <v>14.068363366152703</v>
      </c>
      <c r="H7" s="32">
        <v>707</v>
      </c>
      <c r="I7" s="33">
        <v>707</v>
      </c>
      <c r="J7" s="33">
        <v>1351</v>
      </c>
      <c r="K7" s="29">
        <f t="shared" si="3"/>
        <v>19.10891089108911</v>
      </c>
      <c r="L7" s="34">
        <v>486</v>
      </c>
      <c r="M7" s="24">
        <v>486</v>
      </c>
      <c r="N7" s="33">
        <v>1106</v>
      </c>
      <c r="O7" s="29">
        <f t="shared" si="6"/>
        <v>22.757201646090536</v>
      </c>
      <c r="P7" s="35">
        <v>170</v>
      </c>
      <c r="Q7" s="33">
        <v>170</v>
      </c>
      <c r="R7" s="33">
        <v>285</v>
      </c>
      <c r="S7" s="29">
        <f t="shared" si="7"/>
        <v>16.764705882352942</v>
      </c>
      <c r="T7" s="35">
        <v>2996</v>
      </c>
      <c r="U7" s="33">
        <v>2467</v>
      </c>
      <c r="V7" s="33">
        <v>3406</v>
      </c>
      <c r="W7" s="29">
        <f t="shared" si="8"/>
        <v>13.80624239967572</v>
      </c>
      <c r="X7" s="35">
        <v>977</v>
      </c>
      <c r="Y7" s="33">
        <v>430</v>
      </c>
      <c r="Z7" s="33">
        <v>230</v>
      </c>
      <c r="AA7" s="29">
        <f t="shared" si="9"/>
        <v>5.348837209302325</v>
      </c>
      <c r="AB7" s="124" t="s">
        <v>14</v>
      </c>
      <c r="AC7" s="35">
        <v>4195</v>
      </c>
      <c r="AD7" s="33">
        <v>1113</v>
      </c>
      <c r="AE7" s="33">
        <v>1182</v>
      </c>
      <c r="AF7" s="29">
        <f t="shared" si="10"/>
        <v>10.619946091644206</v>
      </c>
      <c r="AG7" s="35">
        <v>50</v>
      </c>
      <c r="AH7" s="125"/>
      <c r="AI7" s="125"/>
      <c r="AJ7" s="29" t="e">
        <f t="shared" si="11"/>
        <v>#DIV/0!</v>
      </c>
      <c r="AK7" s="35"/>
      <c r="AL7" s="151"/>
      <c r="AM7" s="151"/>
      <c r="AN7" s="29" t="e">
        <v>#DIV/0!</v>
      </c>
      <c r="AO7" s="152"/>
      <c r="AP7" s="151"/>
      <c r="AQ7" s="151"/>
      <c r="AR7" s="29" t="e">
        <v>#DIV/0!</v>
      </c>
      <c r="AS7" s="152">
        <v>45</v>
      </c>
      <c r="AT7" s="125">
        <v>10</v>
      </c>
      <c r="AU7" s="125">
        <v>13</v>
      </c>
      <c r="AV7" s="29">
        <f t="shared" si="12"/>
        <v>13</v>
      </c>
      <c r="AW7" s="126"/>
      <c r="AX7" s="125"/>
      <c r="AY7" s="125"/>
      <c r="AZ7" s="122" t="e">
        <v>#DIV/0!</v>
      </c>
    </row>
    <row r="8" spans="1:52" ht="16.5" customHeight="1">
      <c r="A8" s="124" t="s">
        <v>1</v>
      </c>
      <c r="B8" s="30">
        <f t="shared" si="0"/>
        <v>7068</v>
      </c>
      <c r="C8" s="83">
        <f t="shared" si="1"/>
        <v>2407</v>
      </c>
      <c r="D8" s="87">
        <v>0</v>
      </c>
      <c r="E8" s="85">
        <f t="shared" si="4"/>
        <v>34.05489530277306</v>
      </c>
      <c r="F8" s="83">
        <f t="shared" si="2"/>
        <v>1562.5</v>
      </c>
      <c r="G8" s="86">
        <f t="shared" si="5"/>
        <v>6.491483174075613</v>
      </c>
      <c r="H8" s="32">
        <v>550</v>
      </c>
      <c r="I8" s="33">
        <v>550</v>
      </c>
      <c r="J8" s="33">
        <v>101</v>
      </c>
      <c r="K8" s="29">
        <f t="shared" si="3"/>
        <v>1.8363636363636362</v>
      </c>
      <c r="L8" s="34">
        <v>1382</v>
      </c>
      <c r="M8" s="24">
        <v>1382</v>
      </c>
      <c r="N8" s="33">
        <v>1075.5</v>
      </c>
      <c r="O8" s="29">
        <f t="shared" si="6"/>
        <v>7.782199710564399</v>
      </c>
      <c r="P8" s="35"/>
      <c r="Q8" s="33"/>
      <c r="R8" s="33"/>
      <c r="S8" s="29" t="e">
        <f t="shared" si="7"/>
        <v>#DIV/0!</v>
      </c>
      <c r="T8" s="35">
        <v>1190</v>
      </c>
      <c r="U8" s="33">
        <v>155</v>
      </c>
      <c r="V8" s="33">
        <v>159</v>
      </c>
      <c r="W8" s="29">
        <f t="shared" si="8"/>
        <v>10.258064516129032</v>
      </c>
      <c r="X8" s="35">
        <v>1575</v>
      </c>
      <c r="Y8" s="33">
        <v>320</v>
      </c>
      <c r="Z8" s="33">
        <v>227</v>
      </c>
      <c r="AA8" s="29">
        <f t="shared" si="9"/>
        <v>7.09375</v>
      </c>
      <c r="AB8" s="124" t="s">
        <v>1</v>
      </c>
      <c r="AC8" s="35">
        <v>800</v>
      </c>
      <c r="AD8" s="33"/>
      <c r="AE8" s="33"/>
      <c r="AF8" s="29" t="e">
        <f t="shared" si="10"/>
        <v>#DIV/0!</v>
      </c>
      <c r="AG8" s="35"/>
      <c r="AH8" s="125"/>
      <c r="AI8" s="125"/>
      <c r="AJ8" s="29" t="e">
        <f t="shared" si="11"/>
        <v>#DIV/0!</v>
      </c>
      <c r="AK8" s="35"/>
      <c r="AL8" s="151"/>
      <c r="AM8" s="151"/>
      <c r="AN8" s="29" t="e">
        <v>#DIV/0!</v>
      </c>
      <c r="AO8" s="152">
        <v>1571</v>
      </c>
      <c r="AP8" s="151"/>
      <c r="AQ8" s="151"/>
      <c r="AR8" s="29" t="e">
        <v>#DIV/0!</v>
      </c>
      <c r="AS8" s="152"/>
      <c r="AT8" s="125"/>
      <c r="AU8" s="125"/>
      <c r="AV8" s="29" t="e">
        <f t="shared" si="12"/>
        <v>#DIV/0!</v>
      </c>
      <c r="AW8" s="126"/>
      <c r="AX8" s="125"/>
      <c r="AY8" s="125"/>
      <c r="AZ8" s="122" t="e">
        <v>#DIV/0!</v>
      </c>
    </row>
    <row r="9" spans="1:52" ht="16.5" customHeight="1">
      <c r="A9" s="124" t="s">
        <v>2</v>
      </c>
      <c r="B9" s="30">
        <f t="shared" si="0"/>
        <v>13378</v>
      </c>
      <c r="C9" s="83">
        <f t="shared" si="1"/>
        <v>9390</v>
      </c>
      <c r="D9" s="87">
        <v>0</v>
      </c>
      <c r="E9" s="85">
        <f t="shared" si="4"/>
        <v>70.18986395574825</v>
      </c>
      <c r="F9" s="83">
        <f t="shared" si="2"/>
        <v>13562</v>
      </c>
      <c r="G9" s="86">
        <f t="shared" si="5"/>
        <v>14.443024494142705</v>
      </c>
      <c r="H9" s="32">
        <v>3058</v>
      </c>
      <c r="I9" s="33">
        <v>3058</v>
      </c>
      <c r="J9" s="33">
        <v>3586</v>
      </c>
      <c r="K9" s="29">
        <f t="shared" si="3"/>
        <v>11.726618705035971</v>
      </c>
      <c r="L9" s="34">
        <v>368</v>
      </c>
      <c r="M9" s="24">
        <v>368</v>
      </c>
      <c r="N9" s="33">
        <v>485</v>
      </c>
      <c r="O9" s="29">
        <f t="shared" si="6"/>
        <v>13.179347826086955</v>
      </c>
      <c r="P9" s="35">
        <v>35</v>
      </c>
      <c r="Q9" s="33">
        <v>35</v>
      </c>
      <c r="R9" s="33">
        <v>28</v>
      </c>
      <c r="S9" s="29">
        <f t="shared" si="7"/>
        <v>8</v>
      </c>
      <c r="T9" s="35">
        <v>5282</v>
      </c>
      <c r="U9" s="33">
        <v>4086</v>
      </c>
      <c r="V9" s="33">
        <v>6662</v>
      </c>
      <c r="W9" s="29">
        <f t="shared" si="8"/>
        <v>16.30445423396965</v>
      </c>
      <c r="X9" s="35">
        <v>595</v>
      </c>
      <c r="Y9" s="33">
        <v>364</v>
      </c>
      <c r="Z9" s="33">
        <v>740</v>
      </c>
      <c r="AA9" s="29">
        <f t="shared" si="9"/>
        <v>20.32967032967033</v>
      </c>
      <c r="AB9" s="124" t="s">
        <v>2</v>
      </c>
      <c r="AC9" s="35">
        <v>4040</v>
      </c>
      <c r="AD9" s="33">
        <v>1479</v>
      </c>
      <c r="AE9" s="33">
        <v>2061</v>
      </c>
      <c r="AF9" s="29">
        <f t="shared" si="10"/>
        <v>13.935091277890466</v>
      </c>
      <c r="AG9" s="35"/>
      <c r="AH9" s="125"/>
      <c r="AI9" s="125"/>
      <c r="AJ9" s="29" t="e">
        <f t="shared" si="11"/>
        <v>#DIV/0!</v>
      </c>
      <c r="AK9" s="35"/>
      <c r="AL9" s="151"/>
      <c r="AM9" s="151"/>
      <c r="AN9" s="29" t="e">
        <v>#DIV/0!</v>
      </c>
      <c r="AO9" s="152"/>
      <c r="AP9" s="151"/>
      <c r="AQ9" s="151"/>
      <c r="AR9" s="29" t="e">
        <v>#DIV/0!</v>
      </c>
      <c r="AS9" s="152"/>
      <c r="AT9" s="125"/>
      <c r="AU9" s="125"/>
      <c r="AV9" s="29" t="e">
        <f t="shared" si="12"/>
        <v>#DIV/0!</v>
      </c>
      <c r="AW9" s="126"/>
      <c r="AX9" s="125"/>
      <c r="AY9" s="125"/>
      <c r="AZ9" s="122" t="e">
        <v>#DIV/0!</v>
      </c>
    </row>
    <row r="10" spans="1:52" ht="16.5" customHeight="1">
      <c r="A10" s="124" t="s">
        <v>28</v>
      </c>
      <c r="B10" s="30">
        <f t="shared" si="0"/>
        <v>16121</v>
      </c>
      <c r="C10" s="83">
        <f t="shared" si="1"/>
        <v>12412</v>
      </c>
      <c r="D10" s="87">
        <v>0</v>
      </c>
      <c r="E10" s="85">
        <f t="shared" si="4"/>
        <v>76.99274238570808</v>
      </c>
      <c r="F10" s="83">
        <f t="shared" si="2"/>
        <v>14927</v>
      </c>
      <c r="G10" s="86">
        <f t="shared" si="5"/>
        <v>12.026264904930713</v>
      </c>
      <c r="H10" s="32">
        <v>7111</v>
      </c>
      <c r="I10" s="33">
        <v>7111</v>
      </c>
      <c r="J10" s="33">
        <v>9236</v>
      </c>
      <c r="K10" s="29">
        <f t="shared" si="3"/>
        <v>12.988327942624103</v>
      </c>
      <c r="L10" s="34">
        <v>376</v>
      </c>
      <c r="M10" s="24">
        <v>376</v>
      </c>
      <c r="N10" s="33">
        <v>519</v>
      </c>
      <c r="O10" s="29">
        <f t="shared" si="6"/>
        <v>13.803191489361701</v>
      </c>
      <c r="P10" s="35"/>
      <c r="Q10" s="33"/>
      <c r="R10" s="33"/>
      <c r="S10" s="29" t="e">
        <f t="shared" si="7"/>
        <v>#DIV/0!</v>
      </c>
      <c r="T10" s="35">
        <v>3448</v>
      </c>
      <c r="U10" s="33">
        <v>1929</v>
      </c>
      <c r="V10" s="33">
        <v>1356</v>
      </c>
      <c r="W10" s="29">
        <f t="shared" si="8"/>
        <v>7.02954898911353</v>
      </c>
      <c r="X10" s="35">
        <v>4028</v>
      </c>
      <c r="Y10" s="33">
        <v>2406</v>
      </c>
      <c r="Z10" s="33">
        <v>2786</v>
      </c>
      <c r="AA10" s="29">
        <f t="shared" si="9"/>
        <v>11.579384871155444</v>
      </c>
      <c r="AB10" s="124" t="s">
        <v>28</v>
      </c>
      <c r="AC10" s="35">
        <v>876</v>
      </c>
      <c r="AD10" s="33">
        <v>520</v>
      </c>
      <c r="AE10" s="33">
        <v>868</v>
      </c>
      <c r="AF10" s="29">
        <f t="shared" si="10"/>
        <v>16.692307692307693</v>
      </c>
      <c r="AG10" s="35">
        <v>62</v>
      </c>
      <c r="AH10" s="125"/>
      <c r="AI10" s="125"/>
      <c r="AJ10" s="29" t="e">
        <f t="shared" si="11"/>
        <v>#DIV/0!</v>
      </c>
      <c r="AK10" s="35">
        <v>200</v>
      </c>
      <c r="AL10" s="151">
        <v>50</v>
      </c>
      <c r="AM10" s="151">
        <v>142</v>
      </c>
      <c r="AN10" s="29">
        <f>AM10/AL10*10</f>
        <v>28.4</v>
      </c>
      <c r="AO10" s="152"/>
      <c r="AP10" s="151"/>
      <c r="AQ10" s="151"/>
      <c r="AR10" s="29" t="e">
        <v>#DIV/0!</v>
      </c>
      <c r="AS10" s="152">
        <v>20</v>
      </c>
      <c r="AT10" s="125">
        <v>20</v>
      </c>
      <c r="AU10" s="125">
        <v>20</v>
      </c>
      <c r="AV10" s="29">
        <f t="shared" si="12"/>
        <v>10</v>
      </c>
      <c r="AW10" s="126"/>
      <c r="AX10" s="125"/>
      <c r="AY10" s="125"/>
      <c r="AZ10" s="122" t="e">
        <v>#DIV/0!</v>
      </c>
    </row>
    <row r="11" spans="1:52" ht="16.5" customHeight="1">
      <c r="A11" s="124" t="s">
        <v>3</v>
      </c>
      <c r="B11" s="30">
        <f t="shared" si="0"/>
        <v>41525</v>
      </c>
      <c r="C11" s="83">
        <f t="shared" si="1"/>
        <v>26147</v>
      </c>
      <c r="D11" s="87">
        <v>415</v>
      </c>
      <c r="E11" s="85">
        <f t="shared" si="4"/>
        <v>62.966887417218544</v>
      </c>
      <c r="F11" s="83">
        <f t="shared" si="2"/>
        <v>34444</v>
      </c>
      <c r="G11" s="86">
        <f t="shared" si="5"/>
        <v>13.173212988105709</v>
      </c>
      <c r="H11" s="32">
        <v>4719</v>
      </c>
      <c r="I11" s="33">
        <v>4719</v>
      </c>
      <c r="J11" s="33">
        <v>4098</v>
      </c>
      <c r="K11" s="29">
        <f t="shared" si="3"/>
        <v>8.684043229497775</v>
      </c>
      <c r="L11" s="34">
        <v>1174</v>
      </c>
      <c r="M11" s="24">
        <v>1174</v>
      </c>
      <c r="N11" s="33">
        <v>1007</v>
      </c>
      <c r="O11" s="29">
        <f t="shared" si="6"/>
        <v>8.577512776831345</v>
      </c>
      <c r="P11" s="35">
        <v>1040</v>
      </c>
      <c r="Q11" s="33">
        <v>1040</v>
      </c>
      <c r="R11" s="33">
        <v>1405</v>
      </c>
      <c r="S11" s="29">
        <f t="shared" si="7"/>
        <v>13.509615384615385</v>
      </c>
      <c r="T11" s="35">
        <v>7844</v>
      </c>
      <c r="U11" s="33">
        <v>7013</v>
      </c>
      <c r="V11" s="33">
        <v>11443</v>
      </c>
      <c r="W11" s="29">
        <f t="shared" si="8"/>
        <v>16.316840153999713</v>
      </c>
      <c r="X11" s="35">
        <v>3269</v>
      </c>
      <c r="Y11" s="33">
        <v>2664</v>
      </c>
      <c r="Z11" s="33">
        <v>3197</v>
      </c>
      <c r="AA11" s="29">
        <f t="shared" si="9"/>
        <v>12.00075075075075</v>
      </c>
      <c r="AB11" s="124" t="s">
        <v>3</v>
      </c>
      <c r="AC11" s="35">
        <v>22869</v>
      </c>
      <c r="AD11" s="33">
        <v>9469</v>
      </c>
      <c r="AE11" s="33">
        <v>13246</v>
      </c>
      <c r="AF11" s="29">
        <f t="shared" si="10"/>
        <v>13.9888055760904</v>
      </c>
      <c r="AG11" s="35">
        <v>336</v>
      </c>
      <c r="AH11" s="125"/>
      <c r="AI11" s="125"/>
      <c r="AJ11" s="29" t="e">
        <f t="shared" si="11"/>
        <v>#DIV/0!</v>
      </c>
      <c r="AK11" s="35">
        <v>206</v>
      </c>
      <c r="AL11" s="151"/>
      <c r="AM11" s="151"/>
      <c r="AN11" s="29" t="e">
        <f>AM11/AL11*10</f>
        <v>#DIV/0!</v>
      </c>
      <c r="AO11" s="152"/>
      <c r="AP11" s="151"/>
      <c r="AQ11" s="151"/>
      <c r="AR11" s="29" t="e">
        <v>#DIV/0!</v>
      </c>
      <c r="AS11" s="152">
        <v>68</v>
      </c>
      <c r="AT11" s="125">
        <v>68</v>
      </c>
      <c r="AU11" s="125">
        <v>48</v>
      </c>
      <c r="AV11" s="29">
        <f t="shared" si="12"/>
        <v>7.058823529411765</v>
      </c>
      <c r="AW11" s="126"/>
      <c r="AX11" s="125"/>
      <c r="AY11" s="125"/>
      <c r="AZ11" s="122" t="e">
        <v>#DIV/0!</v>
      </c>
    </row>
    <row r="12" spans="1:52" ht="16.5" customHeight="1">
      <c r="A12" s="124" t="s">
        <v>4</v>
      </c>
      <c r="B12" s="30">
        <f t="shared" si="0"/>
        <v>85153</v>
      </c>
      <c r="C12" s="83">
        <f t="shared" si="1"/>
        <v>81495</v>
      </c>
      <c r="D12" s="87">
        <v>400</v>
      </c>
      <c r="E12" s="85">
        <f t="shared" si="4"/>
        <v>95.70420302279426</v>
      </c>
      <c r="F12" s="83">
        <f t="shared" si="2"/>
        <v>140715</v>
      </c>
      <c r="G12" s="86">
        <f t="shared" si="5"/>
        <v>17.26670347874103</v>
      </c>
      <c r="H12" s="32">
        <v>30193</v>
      </c>
      <c r="I12" s="33">
        <v>30193</v>
      </c>
      <c r="J12" s="33">
        <v>28784</v>
      </c>
      <c r="K12" s="29">
        <f t="shared" si="3"/>
        <v>9.533335541350644</v>
      </c>
      <c r="L12" s="34">
        <v>10172</v>
      </c>
      <c r="M12" s="24">
        <v>10172</v>
      </c>
      <c r="N12" s="33">
        <v>23638</v>
      </c>
      <c r="O12" s="29">
        <f t="shared" si="6"/>
        <v>23.23830121903264</v>
      </c>
      <c r="P12" s="35">
        <v>2911</v>
      </c>
      <c r="Q12" s="33">
        <v>2911</v>
      </c>
      <c r="R12" s="33">
        <v>7649</v>
      </c>
      <c r="S12" s="29">
        <f t="shared" si="7"/>
        <v>26.27619374785297</v>
      </c>
      <c r="T12" s="35">
        <v>17490</v>
      </c>
      <c r="U12" s="33">
        <v>17508</v>
      </c>
      <c r="V12" s="33">
        <v>38500</v>
      </c>
      <c r="W12" s="29">
        <f t="shared" si="8"/>
        <v>21.9899474525931</v>
      </c>
      <c r="X12" s="35">
        <v>4514</v>
      </c>
      <c r="Y12" s="33">
        <v>4202</v>
      </c>
      <c r="Z12" s="33">
        <v>12367</v>
      </c>
      <c r="AA12" s="29">
        <f t="shared" si="9"/>
        <v>29.431223227034742</v>
      </c>
      <c r="AB12" s="124" t="s">
        <v>4</v>
      </c>
      <c r="AC12" s="35">
        <v>17085</v>
      </c>
      <c r="AD12" s="33">
        <v>15760</v>
      </c>
      <c r="AE12" s="33">
        <v>29116</v>
      </c>
      <c r="AF12" s="29">
        <f t="shared" si="10"/>
        <v>18.4746192893401</v>
      </c>
      <c r="AG12" s="35">
        <v>387</v>
      </c>
      <c r="AH12" s="125"/>
      <c r="AI12" s="125"/>
      <c r="AJ12" s="29" t="e">
        <f t="shared" si="11"/>
        <v>#DIV/0!</v>
      </c>
      <c r="AK12" s="35">
        <v>161</v>
      </c>
      <c r="AL12" s="151"/>
      <c r="AM12" s="151"/>
      <c r="AN12" s="29" t="e">
        <f>AM12/AL12*10</f>
        <v>#DIV/0!</v>
      </c>
      <c r="AO12" s="152">
        <v>1038</v>
      </c>
      <c r="AP12" s="151"/>
      <c r="AQ12" s="151"/>
      <c r="AR12" s="29" t="e">
        <v>#DIV/0!</v>
      </c>
      <c r="AS12" s="152">
        <v>505</v>
      </c>
      <c r="AT12" s="125">
        <v>385</v>
      </c>
      <c r="AU12" s="125">
        <v>329</v>
      </c>
      <c r="AV12" s="29">
        <f t="shared" si="12"/>
        <v>8.545454545454545</v>
      </c>
      <c r="AW12" s="126">
        <v>697</v>
      </c>
      <c r="AX12" s="125">
        <v>364</v>
      </c>
      <c r="AY12" s="125">
        <v>332</v>
      </c>
      <c r="AZ12" s="122">
        <f aca="true" t="shared" si="13" ref="AZ12:AZ19">AY12/AX12*10</f>
        <v>9.12087912087912</v>
      </c>
    </row>
    <row r="13" spans="1:52" ht="16.5" customHeight="1">
      <c r="A13" s="124" t="s">
        <v>5</v>
      </c>
      <c r="B13" s="30">
        <f t="shared" si="0"/>
        <v>11620</v>
      </c>
      <c r="C13" s="83">
        <f t="shared" si="1"/>
        <v>11217</v>
      </c>
      <c r="D13" s="87">
        <v>364</v>
      </c>
      <c r="E13" s="85">
        <f t="shared" si="4"/>
        <v>96.53184165232358</v>
      </c>
      <c r="F13" s="83">
        <f t="shared" si="2"/>
        <v>9578</v>
      </c>
      <c r="G13" s="86">
        <f t="shared" si="5"/>
        <v>8.53882499777124</v>
      </c>
      <c r="H13" s="32">
        <v>5121</v>
      </c>
      <c r="I13" s="33">
        <v>5121</v>
      </c>
      <c r="J13" s="33">
        <v>3234</v>
      </c>
      <c r="K13" s="29">
        <f t="shared" si="3"/>
        <v>6.315172817809022</v>
      </c>
      <c r="L13" s="34">
        <v>1796</v>
      </c>
      <c r="M13" s="24">
        <v>1796</v>
      </c>
      <c r="N13" s="33">
        <v>2246</v>
      </c>
      <c r="O13" s="29">
        <f t="shared" si="6"/>
        <v>12.505567928730512</v>
      </c>
      <c r="P13" s="35">
        <v>353</v>
      </c>
      <c r="Q13" s="33">
        <v>353</v>
      </c>
      <c r="R13" s="33">
        <v>394</v>
      </c>
      <c r="S13" s="29">
        <f t="shared" si="7"/>
        <v>11.161473087818695</v>
      </c>
      <c r="T13" s="35">
        <v>1150</v>
      </c>
      <c r="U13" s="33">
        <v>1150</v>
      </c>
      <c r="V13" s="33">
        <v>972</v>
      </c>
      <c r="W13" s="29">
        <f t="shared" si="8"/>
        <v>8.452173913043477</v>
      </c>
      <c r="X13" s="35">
        <v>1824</v>
      </c>
      <c r="Y13" s="33">
        <v>1824</v>
      </c>
      <c r="Z13" s="33">
        <v>1266</v>
      </c>
      <c r="AA13" s="29">
        <f t="shared" si="9"/>
        <v>6.940789473684211</v>
      </c>
      <c r="AB13" s="124" t="s">
        <v>5</v>
      </c>
      <c r="AC13" s="35">
        <v>1071</v>
      </c>
      <c r="AD13" s="33">
        <v>831</v>
      </c>
      <c r="AE13" s="33">
        <v>1303</v>
      </c>
      <c r="AF13" s="29">
        <f t="shared" si="10"/>
        <v>15.679903730445247</v>
      </c>
      <c r="AG13" s="35">
        <v>65</v>
      </c>
      <c r="AH13" s="125">
        <v>15</v>
      </c>
      <c r="AI13" s="125">
        <v>18</v>
      </c>
      <c r="AJ13" s="29">
        <f t="shared" si="11"/>
        <v>12</v>
      </c>
      <c r="AK13" s="35">
        <v>130</v>
      </c>
      <c r="AL13" s="151">
        <v>17</v>
      </c>
      <c r="AM13" s="151">
        <v>13</v>
      </c>
      <c r="AN13" s="29">
        <f>AM13/AL13*10</f>
        <v>7.647058823529411</v>
      </c>
      <c r="AO13" s="152"/>
      <c r="AP13" s="151"/>
      <c r="AQ13" s="151"/>
      <c r="AR13" s="29" t="e">
        <v>#DIV/0!</v>
      </c>
      <c r="AS13" s="152">
        <v>110</v>
      </c>
      <c r="AT13" s="125">
        <v>110</v>
      </c>
      <c r="AU13" s="125">
        <v>132</v>
      </c>
      <c r="AV13" s="29">
        <f t="shared" si="12"/>
        <v>12</v>
      </c>
      <c r="AW13" s="126"/>
      <c r="AX13" s="125"/>
      <c r="AY13" s="125"/>
      <c r="AZ13" s="122" t="e">
        <f t="shared" si="13"/>
        <v>#DIV/0!</v>
      </c>
    </row>
    <row r="14" spans="1:52" ht="16.5" customHeight="1">
      <c r="A14" s="124" t="s">
        <v>6</v>
      </c>
      <c r="B14" s="30">
        <f t="shared" si="0"/>
        <v>24024</v>
      </c>
      <c r="C14" s="83">
        <f t="shared" si="1"/>
        <v>19327</v>
      </c>
      <c r="D14" s="87">
        <v>0</v>
      </c>
      <c r="E14" s="85">
        <f t="shared" si="4"/>
        <v>80.44871794871796</v>
      </c>
      <c r="F14" s="83">
        <f t="shared" si="2"/>
        <v>25784</v>
      </c>
      <c r="G14" s="86">
        <f t="shared" si="5"/>
        <v>13.34092202618099</v>
      </c>
      <c r="H14" s="32">
        <v>5586</v>
      </c>
      <c r="I14" s="33">
        <v>5586</v>
      </c>
      <c r="J14" s="33">
        <v>5901</v>
      </c>
      <c r="K14" s="29">
        <f t="shared" si="3"/>
        <v>10.563909774436091</v>
      </c>
      <c r="L14" s="34">
        <v>450</v>
      </c>
      <c r="M14" s="24">
        <v>450</v>
      </c>
      <c r="N14" s="33">
        <v>879</v>
      </c>
      <c r="O14" s="29">
        <f t="shared" si="6"/>
        <v>19.533333333333335</v>
      </c>
      <c r="P14" s="35">
        <v>16</v>
      </c>
      <c r="Q14" s="33">
        <v>16</v>
      </c>
      <c r="R14" s="33">
        <v>32</v>
      </c>
      <c r="S14" s="29">
        <f t="shared" si="7"/>
        <v>20</v>
      </c>
      <c r="T14" s="35">
        <v>4963</v>
      </c>
      <c r="U14" s="33">
        <v>4963</v>
      </c>
      <c r="V14" s="33">
        <v>8067</v>
      </c>
      <c r="W14" s="29">
        <f t="shared" si="8"/>
        <v>16.25428168446504</v>
      </c>
      <c r="X14" s="35">
        <v>1156</v>
      </c>
      <c r="Y14" s="33">
        <v>1156</v>
      </c>
      <c r="Z14" s="33">
        <v>1805</v>
      </c>
      <c r="AA14" s="29">
        <f t="shared" si="9"/>
        <v>15.614186851211073</v>
      </c>
      <c r="AB14" s="124" t="s">
        <v>6</v>
      </c>
      <c r="AC14" s="35">
        <v>8181</v>
      </c>
      <c r="AD14" s="33">
        <v>7156</v>
      </c>
      <c r="AE14" s="33">
        <v>9100</v>
      </c>
      <c r="AF14" s="29">
        <f t="shared" si="10"/>
        <v>12.716601453325879</v>
      </c>
      <c r="AG14" s="35">
        <v>60</v>
      </c>
      <c r="AH14" s="125"/>
      <c r="AI14" s="125"/>
      <c r="AJ14" s="29" t="e">
        <f t="shared" si="11"/>
        <v>#DIV/0!</v>
      </c>
      <c r="AK14" s="35">
        <v>217</v>
      </c>
      <c r="AL14" s="151"/>
      <c r="AM14" s="151"/>
      <c r="AN14" s="29" t="e">
        <f>AM14/AL14*10</f>
        <v>#DIV/0!</v>
      </c>
      <c r="AO14" s="152">
        <v>3395</v>
      </c>
      <c r="AP14" s="151"/>
      <c r="AQ14" s="151"/>
      <c r="AR14" s="29" t="e">
        <v>#DIV/0!</v>
      </c>
      <c r="AS14" s="152"/>
      <c r="AT14" s="125"/>
      <c r="AU14" s="125"/>
      <c r="AV14" s="29" t="e">
        <f t="shared" si="12"/>
        <v>#DIV/0!</v>
      </c>
      <c r="AW14" s="126"/>
      <c r="AX14" s="125"/>
      <c r="AY14" s="125"/>
      <c r="AZ14" s="122" t="e">
        <f t="shared" si="13"/>
        <v>#DIV/0!</v>
      </c>
    </row>
    <row r="15" spans="1:52" ht="16.5" customHeight="1">
      <c r="A15" s="124" t="s">
        <v>7</v>
      </c>
      <c r="B15" s="30">
        <f t="shared" si="0"/>
        <v>9451</v>
      </c>
      <c r="C15" s="83">
        <f t="shared" si="1"/>
        <v>9451</v>
      </c>
      <c r="D15" s="87">
        <v>0</v>
      </c>
      <c r="E15" s="85">
        <f t="shared" si="4"/>
        <v>100</v>
      </c>
      <c r="F15" s="83">
        <f t="shared" si="2"/>
        <v>9501</v>
      </c>
      <c r="G15" s="86">
        <f t="shared" si="5"/>
        <v>10.052904454555074</v>
      </c>
      <c r="H15" s="32">
        <v>3689</v>
      </c>
      <c r="I15" s="33">
        <v>3689</v>
      </c>
      <c r="J15" s="33">
        <v>4390</v>
      </c>
      <c r="K15" s="29">
        <f t="shared" si="3"/>
        <v>11.900243968555165</v>
      </c>
      <c r="L15" s="34">
        <v>1117</v>
      </c>
      <c r="M15" s="24">
        <v>1117</v>
      </c>
      <c r="N15" s="33">
        <v>1228</v>
      </c>
      <c r="O15" s="29">
        <f t="shared" si="6"/>
        <v>10.99373321396598</v>
      </c>
      <c r="P15" s="35"/>
      <c r="Q15" s="33"/>
      <c r="R15" s="33"/>
      <c r="S15" s="29" t="e">
        <f t="shared" si="7"/>
        <v>#DIV/0!</v>
      </c>
      <c r="T15" s="35">
        <v>3177</v>
      </c>
      <c r="U15" s="33">
        <v>3177</v>
      </c>
      <c r="V15" s="33">
        <v>2973</v>
      </c>
      <c r="W15" s="29">
        <f t="shared" si="8"/>
        <v>9.357884796978283</v>
      </c>
      <c r="X15" s="35">
        <v>1320</v>
      </c>
      <c r="Y15" s="33">
        <v>1320</v>
      </c>
      <c r="Z15" s="33">
        <v>732</v>
      </c>
      <c r="AA15" s="29">
        <f t="shared" si="9"/>
        <v>5.545454545454546</v>
      </c>
      <c r="AB15" s="124" t="s">
        <v>7</v>
      </c>
      <c r="AC15" s="35">
        <v>148</v>
      </c>
      <c r="AD15" s="33">
        <v>148</v>
      </c>
      <c r="AE15" s="33">
        <v>178</v>
      </c>
      <c r="AF15" s="29">
        <f t="shared" si="10"/>
        <v>12.027027027027026</v>
      </c>
      <c r="AG15" s="35"/>
      <c r="AH15" s="125"/>
      <c r="AI15" s="125"/>
      <c r="AJ15" s="29" t="e">
        <f t="shared" si="11"/>
        <v>#DIV/0!</v>
      </c>
      <c r="AK15" s="35"/>
      <c r="AL15" s="151"/>
      <c r="AM15" s="151"/>
      <c r="AN15" s="29" t="e">
        <v>#DIV/0!</v>
      </c>
      <c r="AO15" s="152"/>
      <c r="AP15" s="151"/>
      <c r="AQ15" s="151"/>
      <c r="AR15" s="29" t="e">
        <v>#DIV/0!</v>
      </c>
      <c r="AS15" s="152"/>
      <c r="AT15" s="125"/>
      <c r="AU15" s="125"/>
      <c r="AV15" s="29" t="e">
        <f t="shared" si="12"/>
        <v>#DIV/0!</v>
      </c>
      <c r="AW15" s="127"/>
      <c r="AX15" s="125"/>
      <c r="AY15" s="125"/>
      <c r="AZ15" s="122" t="e">
        <f t="shared" si="13"/>
        <v>#DIV/0!</v>
      </c>
    </row>
    <row r="16" spans="1:52" ht="16.5" customHeight="1">
      <c r="A16" s="124" t="s">
        <v>8</v>
      </c>
      <c r="B16" s="30">
        <f t="shared" si="0"/>
        <v>8657</v>
      </c>
      <c r="C16" s="83">
        <f t="shared" si="1"/>
        <v>7324</v>
      </c>
      <c r="D16" s="87">
        <v>0</v>
      </c>
      <c r="E16" s="85">
        <f t="shared" si="4"/>
        <v>84.60205613954027</v>
      </c>
      <c r="F16" s="83">
        <f t="shared" si="2"/>
        <v>5088</v>
      </c>
      <c r="G16" s="86">
        <f t="shared" si="5"/>
        <v>6.947023484434736</v>
      </c>
      <c r="H16" s="32">
        <v>2592</v>
      </c>
      <c r="I16" s="33">
        <v>2592</v>
      </c>
      <c r="J16" s="33">
        <v>1995</v>
      </c>
      <c r="K16" s="29">
        <f t="shared" si="3"/>
        <v>7.6967592592592595</v>
      </c>
      <c r="L16" s="34">
        <v>1152</v>
      </c>
      <c r="M16" s="24">
        <v>1152</v>
      </c>
      <c r="N16" s="33">
        <v>690</v>
      </c>
      <c r="O16" s="29">
        <f t="shared" si="6"/>
        <v>5.989583333333334</v>
      </c>
      <c r="P16" s="35"/>
      <c r="Q16" s="33"/>
      <c r="R16" s="33"/>
      <c r="S16" s="29" t="e">
        <f t="shared" si="7"/>
        <v>#DIV/0!</v>
      </c>
      <c r="T16" s="35">
        <v>3538</v>
      </c>
      <c r="U16" s="33">
        <v>2730</v>
      </c>
      <c r="V16" s="33">
        <v>1938</v>
      </c>
      <c r="W16" s="29">
        <f t="shared" si="8"/>
        <v>7.098901098901099</v>
      </c>
      <c r="X16" s="35">
        <v>850</v>
      </c>
      <c r="Y16" s="33">
        <v>850</v>
      </c>
      <c r="Z16" s="33">
        <v>465</v>
      </c>
      <c r="AA16" s="29">
        <f t="shared" si="9"/>
        <v>5.470588235294118</v>
      </c>
      <c r="AB16" s="124" t="s">
        <v>8</v>
      </c>
      <c r="AC16" s="35">
        <v>350</v>
      </c>
      <c r="AD16" s="33"/>
      <c r="AE16" s="33"/>
      <c r="AF16" s="29" t="e">
        <f t="shared" si="10"/>
        <v>#DIV/0!</v>
      </c>
      <c r="AG16" s="35"/>
      <c r="AH16" s="125"/>
      <c r="AI16" s="125"/>
      <c r="AJ16" s="29" t="e">
        <f t="shared" si="11"/>
        <v>#DIV/0!</v>
      </c>
      <c r="AK16" s="35">
        <v>175</v>
      </c>
      <c r="AL16" s="151"/>
      <c r="AM16" s="151"/>
      <c r="AN16" s="29" t="e">
        <v>#DIV/0!</v>
      </c>
      <c r="AO16" s="152"/>
      <c r="AP16" s="151"/>
      <c r="AQ16" s="151"/>
      <c r="AR16" s="29" t="e">
        <v>#DIV/0!</v>
      </c>
      <c r="AS16" s="152"/>
      <c r="AT16" s="125"/>
      <c r="AU16" s="125"/>
      <c r="AV16" s="29" t="e">
        <f t="shared" si="12"/>
        <v>#DIV/0!</v>
      </c>
      <c r="AW16" s="126"/>
      <c r="AX16" s="125"/>
      <c r="AY16" s="125"/>
      <c r="AZ16" s="122" t="e">
        <f t="shared" si="13"/>
        <v>#DIV/0!</v>
      </c>
    </row>
    <row r="17" spans="1:52" ht="16.5" customHeight="1">
      <c r="A17" s="124" t="s">
        <v>18</v>
      </c>
      <c r="B17" s="30">
        <f t="shared" si="0"/>
        <v>16749</v>
      </c>
      <c r="C17" s="83">
        <f t="shared" si="1"/>
        <v>15241</v>
      </c>
      <c r="D17" s="87">
        <v>175</v>
      </c>
      <c r="E17" s="85">
        <f t="shared" si="4"/>
        <v>90.99647740163593</v>
      </c>
      <c r="F17" s="83">
        <f t="shared" si="2"/>
        <v>20281</v>
      </c>
      <c r="G17" s="86">
        <f t="shared" si="5"/>
        <v>13.306869627977168</v>
      </c>
      <c r="H17" s="32">
        <v>4210</v>
      </c>
      <c r="I17" s="33">
        <v>4210</v>
      </c>
      <c r="J17" s="33">
        <v>7475</v>
      </c>
      <c r="K17" s="29">
        <f t="shared" si="3"/>
        <v>17.755344418052257</v>
      </c>
      <c r="L17" s="34">
        <v>510</v>
      </c>
      <c r="M17" s="24">
        <v>510</v>
      </c>
      <c r="N17" s="33">
        <v>598</v>
      </c>
      <c r="O17" s="29">
        <f t="shared" si="6"/>
        <v>11.725490196078432</v>
      </c>
      <c r="P17" s="35"/>
      <c r="Q17" s="33"/>
      <c r="R17" s="33"/>
      <c r="S17" s="29" t="e">
        <f t="shared" si="7"/>
        <v>#DIV/0!</v>
      </c>
      <c r="T17" s="35">
        <v>7381</v>
      </c>
      <c r="U17" s="33">
        <v>7013</v>
      </c>
      <c r="V17" s="33">
        <v>8338</v>
      </c>
      <c r="W17" s="29">
        <f t="shared" si="8"/>
        <v>11.889348353058606</v>
      </c>
      <c r="X17" s="35">
        <v>1948</v>
      </c>
      <c r="Y17" s="33">
        <v>1948</v>
      </c>
      <c r="Z17" s="33">
        <v>2025</v>
      </c>
      <c r="AA17" s="29">
        <f t="shared" si="9"/>
        <v>10.395277207392198</v>
      </c>
      <c r="AB17" s="124" t="s">
        <v>18</v>
      </c>
      <c r="AC17" s="35">
        <v>2447</v>
      </c>
      <c r="AD17" s="33">
        <v>1307</v>
      </c>
      <c r="AE17" s="33">
        <v>1672</v>
      </c>
      <c r="AF17" s="29">
        <f t="shared" si="10"/>
        <v>12.79265493496557</v>
      </c>
      <c r="AG17" s="35">
        <v>125</v>
      </c>
      <c r="AH17" s="125">
        <v>125</v>
      </c>
      <c r="AI17" s="125">
        <v>109</v>
      </c>
      <c r="AJ17" s="29">
        <f t="shared" si="11"/>
        <v>8.72</v>
      </c>
      <c r="AK17" s="35"/>
      <c r="AL17" s="151"/>
      <c r="AM17" s="151"/>
      <c r="AN17" s="29" t="e">
        <v>#DIV/0!</v>
      </c>
      <c r="AO17" s="152"/>
      <c r="AP17" s="151"/>
      <c r="AQ17" s="151"/>
      <c r="AR17" s="29" t="e">
        <v>#DIV/0!</v>
      </c>
      <c r="AS17" s="152"/>
      <c r="AT17" s="125"/>
      <c r="AU17" s="125"/>
      <c r="AV17" s="29" t="e">
        <f t="shared" si="12"/>
        <v>#DIV/0!</v>
      </c>
      <c r="AW17" s="126">
        <v>128</v>
      </c>
      <c r="AX17" s="125">
        <v>128</v>
      </c>
      <c r="AY17" s="125">
        <v>64</v>
      </c>
      <c r="AZ17" s="122">
        <f t="shared" si="13"/>
        <v>5</v>
      </c>
    </row>
    <row r="18" spans="1:52" ht="16.5" customHeight="1">
      <c r="A18" s="124" t="s">
        <v>9</v>
      </c>
      <c r="B18" s="30">
        <f t="shared" si="0"/>
        <v>10753</v>
      </c>
      <c r="C18" s="83">
        <f t="shared" si="1"/>
        <v>9051</v>
      </c>
      <c r="D18" s="87">
        <v>0</v>
      </c>
      <c r="E18" s="85">
        <f t="shared" si="4"/>
        <v>84.17185901608853</v>
      </c>
      <c r="F18" s="83">
        <f t="shared" si="2"/>
        <v>10296</v>
      </c>
      <c r="G18" s="86">
        <f t="shared" si="5"/>
        <v>11.375538614517733</v>
      </c>
      <c r="H18" s="32">
        <v>1150</v>
      </c>
      <c r="I18" s="33">
        <v>1150</v>
      </c>
      <c r="J18" s="33">
        <v>1245</v>
      </c>
      <c r="K18" s="29">
        <f t="shared" si="3"/>
        <v>10.826086956521738</v>
      </c>
      <c r="L18" s="34">
        <v>130</v>
      </c>
      <c r="M18" s="24">
        <v>130</v>
      </c>
      <c r="N18" s="33">
        <v>99</v>
      </c>
      <c r="O18" s="29">
        <f t="shared" si="6"/>
        <v>7.615384615384615</v>
      </c>
      <c r="P18" s="35"/>
      <c r="Q18" s="33"/>
      <c r="R18" s="33"/>
      <c r="S18" s="29" t="e">
        <f t="shared" si="7"/>
        <v>#DIV/0!</v>
      </c>
      <c r="T18" s="35">
        <v>3869</v>
      </c>
      <c r="U18" s="33">
        <v>3831</v>
      </c>
      <c r="V18" s="33">
        <v>4873</v>
      </c>
      <c r="W18" s="29">
        <f t="shared" si="8"/>
        <v>12.719916470895328</v>
      </c>
      <c r="X18" s="35">
        <v>724</v>
      </c>
      <c r="Y18" s="33">
        <v>724</v>
      </c>
      <c r="Z18" s="33">
        <v>691</v>
      </c>
      <c r="AA18" s="29">
        <f t="shared" si="9"/>
        <v>9.544198895027625</v>
      </c>
      <c r="AB18" s="124" t="s">
        <v>9</v>
      </c>
      <c r="AC18" s="35">
        <v>4163</v>
      </c>
      <c r="AD18" s="33">
        <v>3216</v>
      </c>
      <c r="AE18" s="33">
        <v>3388</v>
      </c>
      <c r="AF18" s="29">
        <f t="shared" si="10"/>
        <v>10.534825870646767</v>
      </c>
      <c r="AG18" s="35">
        <v>717</v>
      </c>
      <c r="AH18" s="125"/>
      <c r="AI18" s="125"/>
      <c r="AJ18" s="29" t="e">
        <f t="shared" si="11"/>
        <v>#DIV/0!</v>
      </c>
      <c r="AK18" s="35"/>
      <c r="AL18" s="151"/>
      <c r="AM18" s="151"/>
      <c r="AN18" s="29" t="e">
        <v>#DIV/0!</v>
      </c>
      <c r="AO18" s="152"/>
      <c r="AP18" s="151"/>
      <c r="AQ18" s="151"/>
      <c r="AR18" s="29" t="e">
        <v>#DIV/0!</v>
      </c>
      <c r="AS18" s="152"/>
      <c r="AT18" s="125"/>
      <c r="AU18" s="125"/>
      <c r="AV18" s="29" t="e">
        <f t="shared" si="12"/>
        <v>#DIV/0!</v>
      </c>
      <c r="AW18" s="126"/>
      <c r="AX18" s="125"/>
      <c r="AY18" s="125"/>
      <c r="AZ18" s="122" t="e">
        <f t="shared" si="13"/>
        <v>#DIV/0!</v>
      </c>
    </row>
    <row r="19" spans="1:52" ht="16.5" customHeight="1">
      <c r="A19" s="124" t="s">
        <v>10</v>
      </c>
      <c r="B19" s="30">
        <f t="shared" si="0"/>
        <v>6717</v>
      </c>
      <c r="C19" s="83">
        <f t="shared" si="1"/>
        <v>6459</v>
      </c>
      <c r="D19" s="87">
        <v>0</v>
      </c>
      <c r="E19" s="85">
        <f t="shared" si="4"/>
        <v>96.15899955337204</v>
      </c>
      <c r="F19" s="83">
        <f t="shared" si="2"/>
        <v>4724</v>
      </c>
      <c r="G19" s="86">
        <f t="shared" si="5"/>
        <v>7.313825669608298</v>
      </c>
      <c r="H19" s="32">
        <v>685</v>
      </c>
      <c r="I19" s="33">
        <v>685</v>
      </c>
      <c r="J19" s="33">
        <v>392</v>
      </c>
      <c r="K19" s="29">
        <f t="shared" si="3"/>
        <v>5.722627737226277</v>
      </c>
      <c r="L19" s="34">
        <v>1070</v>
      </c>
      <c r="M19" s="24">
        <v>1070</v>
      </c>
      <c r="N19" s="33">
        <v>890</v>
      </c>
      <c r="O19" s="29">
        <f t="shared" si="6"/>
        <v>8.317757009345794</v>
      </c>
      <c r="P19" s="35">
        <v>150</v>
      </c>
      <c r="Q19" s="33">
        <v>150</v>
      </c>
      <c r="R19" s="33">
        <v>128</v>
      </c>
      <c r="S19" s="29">
        <f t="shared" si="7"/>
        <v>8.533333333333333</v>
      </c>
      <c r="T19" s="35">
        <v>2865</v>
      </c>
      <c r="U19" s="33">
        <v>2865</v>
      </c>
      <c r="V19" s="33">
        <v>2034</v>
      </c>
      <c r="W19" s="29">
        <f t="shared" si="8"/>
        <v>7.0994764397905765</v>
      </c>
      <c r="X19" s="35">
        <v>820</v>
      </c>
      <c r="Y19" s="33">
        <v>820</v>
      </c>
      <c r="Z19" s="33">
        <v>862</v>
      </c>
      <c r="AA19" s="29">
        <f t="shared" si="9"/>
        <v>10.512195121951219</v>
      </c>
      <c r="AB19" s="124" t="s">
        <v>10</v>
      </c>
      <c r="AC19" s="35">
        <v>869</v>
      </c>
      <c r="AD19" s="33">
        <v>869</v>
      </c>
      <c r="AE19" s="33">
        <v>418</v>
      </c>
      <c r="AF19" s="29">
        <f t="shared" si="10"/>
        <v>4.810126582278481</v>
      </c>
      <c r="AG19" s="35">
        <v>20</v>
      </c>
      <c r="AH19" s="125"/>
      <c r="AI19" s="125"/>
      <c r="AJ19" s="29" t="e">
        <f t="shared" si="11"/>
        <v>#DIV/0!</v>
      </c>
      <c r="AK19" s="35">
        <v>160</v>
      </c>
      <c r="AL19" s="151"/>
      <c r="AM19" s="151"/>
      <c r="AN19" s="29" t="e">
        <v>#DIV/0!</v>
      </c>
      <c r="AO19" s="152"/>
      <c r="AP19" s="151"/>
      <c r="AQ19" s="151"/>
      <c r="AR19" s="29" t="e">
        <v>#DIV/0!</v>
      </c>
      <c r="AS19" s="152"/>
      <c r="AT19" s="125"/>
      <c r="AU19" s="125"/>
      <c r="AV19" s="29" t="e">
        <f t="shared" si="12"/>
        <v>#DIV/0!</v>
      </c>
      <c r="AW19" s="126">
        <v>78</v>
      </c>
      <c r="AX19" s="125"/>
      <c r="AY19" s="125"/>
      <c r="AZ19" s="122" t="e">
        <f t="shared" si="13"/>
        <v>#DIV/0!</v>
      </c>
    </row>
    <row r="20" spans="1:52" ht="16.5" customHeight="1">
      <c r="A20" s="124" t="s">
        <v>19</v>
      </c>
      <c r="B20" s="30">
        <f t="shared" si="0"/>
        <v>26064</v>
      </c>
      <c r="C20" s="83">
        <f t="shared" si="1"/>
        <v>24490</v>
      </c>
      <c r="D20" s="87">
        <v>0</v>
      </c>
      <c r="E20" s="85">
        <f t="shared" si="4"/>
        <v>93.96101903007981</v>
      </c>
      <c r="F20" s="83">
        <f t="shared" si="2"/>
        <v>41551</v>
      </c>
      <c r="G20" s="86">
        <f t="shared" si="5"/>
        <v>16.966516945692117</v>
      </c>
      <c r="H20" s="32">
        <v>7177</v>
      </c>
      <c r="I20" s="33">
        <v>7177</v>
      </c>
      <c r="J20" s="33">
        <v>11244</v>
      </c>
      <c r="K20" s="29">
        <f t="shared" si="3"/>
        <v>15.666713111327851</v>
      </c>
      <c r="L20" s="34">
        <v>860</v>
      </c>
      <c r="M20" s="24">
        <v>860</v>
      </c>
      <c r="N20" s="33">
        <v>1725</v>
      </c>
      <c r="O20" s="29">
        <f t="shared" si="6"/>
        <v>20.058139534883722</v>
      </c>
      <c r="P20" s="35">
        <v>175</v>
      </c>
      <c r="Q20" s="33">
        <v>175</v>
      </c>
      <c r="R20" s="33">
        <v>222</v>
      </c>
      <c r="S20" s="29">
        <f t="shared" si="7"/>
        <v>12.685714285714285</v>
      </c>
      <c r="T20" s="35">
        <v>5388</v>
      </c>
      <c r="U20" s="33">
        <v>5388</v>
      </c>
      <c r="V20" s="33">
        <v>9185</v>
      </c>
      <c r="W20" s="29">
        <f t="shared" si="8"/>
        <v>17.047141796585002</v>
      </c>
      <c r="X20" s="35">
        <v>1214</v>
      </c>
      <c r="Y20" s="33">
        <v>1214</v>
      </c>
      <c r="Z20" s="33">
        <v>2015</v>
      </c>
      <c r="AA20" s="29">
        <f t="shared" si="9"/>
        <v>16.598023064250413</v>
      </c>
      <c r="AB20" s="124" t="s">
        <v>19</v>
      </c>
      <c r="AC20" s="35">
        <v>9624</v>
      </c>
      <c r="AD20" s="33">
        <v>9461</v>
      </c>
      <c r="AE20" s="33">
        <v>16871</v>
      </c>
      <c r="AF20" s="29">
        <f t="shared" si="10"/>
        <v>17.83215304936053</v>
      </c>
      <c r="AG20" s="35">
        <v>1116</v>
      </c>
      <c r="AH20" s="125"/>
      <c r="AI20" s="125"/>
      <c r="AJ20" s="29" t="e">
        <f t="shared" si="11"/>
        <v>#DIV/0!</v>
      </c>
      <c r="AK20" s="35">
        <v>295</v>
      </c>
      <c r="AL20" s="151"/>
      <c r="AM20" s="151"/>
      <c r="AN20" s="29" t="e">
        <v>#DIV/0!</v>
      </c>
      <c r="AO20" s="152"/>
      <c r="AP20" s="151"/>
      <c r="AQ20" s="151"/>
      <c r="AR20" s="29" t="e">
        <v>#DIV/0!</v>
      </c>
      <c r="AS20" s="152">
        <v>215</v>
      </c>
      <c r="AT20" s="125">
        <v>215</v>
      </c>
      <c r="AU20" s="125">
        <v>289</v>
      </c>
      <c r="AV20" s="29">
        <f t="shared" si="12"/>
        <v>13.44186046511628</v>
      </c>
      <c r="AW20" s="126"/>
      <c r="AX20" s="125"/>
      <c r="AY20" s="125"/>
      <c r="AZ20" s="122" t="e">
        <v>#DIV/0!</v>
      </c>
    </row>
    <row r="21" spans="1:52" ht="16.5" customHeight="1">
      <c r="A21" s="124" t="s">
        <v>17</v>
      </c>
      <c r="B21" s="30">
        <f t="shared" si="0"/>
        <v>23898</v>
      </c>
      <c r="C21" s="83">
        <f t="shared" si="1"/>
        <v>13434</v>
      </c>
      <c r="D21" s="87">
        <v>0</v>
      </c>
      <c r="E21" s="85">
        <f t="shared" si="4"/>
        <v>56.213909113733365</v>
      </c>
      <c r="F21" s="83">
        <f t="shared" si="2"/>
        <v>15300</v>
      </c>
      <c r="G21" s="86">
        <f t="shared" si="5"/>
        <v>11.389012952210809</v>
      </c>
      <c r="H21" s="32">
        <v>130</v>
      </c>
      <c r="I21" s="33">
        <v>130</v>
      </c>
      <c r="J21" s="33">
        <v>130</v>
      </c>
      <c r="K21" s="29">
        <f t="shared" si="3"/>
        <v>10</v>
      </c>
      <c r="L21" s="34">
        <v>200</v>
      </c>
      <c r="M21" s="24">
        <v>200</v>
      </c>
      <c r="N21" s="33">
        <v>280</v>
      </c>
      <c r="O21" s="29">
        <f t="shared" si="6"/>
        <v>14</v>
      </c>
      <c r="P21" s="35">
        <v>1832</v>
      </c>
      <c r="Q21" s="33">
        <v>1759</v>
      </c>
      <c r="R21" s="33">
        <v>1407</v>
      </c>
      <c r="S21" s="29">
        <f t="shared" si="7"/>
        <v>7.998862990335418</v>
      </c>
      <c r="T21" s="35">
        <v>10277</v>
      </c>
      <c r="U21" s="33">
        <v>8047</v>
      </c>
      <c r="V21" s="33">
        <v>10863</v>
      </c>
      <c r="W21" s="29">
        <f t="shared" si="8"/>
        <v>13.49944078538586</v>
      </c>
      <c r="X21" s="35">
        <v>1193</v>
      </c>
      <c r="Y21" s="33">
        <v>265</v>
      </c>
      <c r="Z21" s="33">
        <v>254</v>
      </c>
      <c r="AA21" s="29">
        <f t="shared" si="9"/>
        <v>9.584905660377359</v>
      </c>
      <c r="AB21" s="124" t="s">
        <v>17</v>
      </c>
      <c r="AC21" s="35">
        <v>9320</v>
      </c>
      <c r="AD21" s="33">
        <v>3033</v>
      </c>
      <c r="AE21" s="33">
        <v>2366</v>
      </c>
      <c r="AF21" s="29">
        <f t="shared" si="10"/>
        <v>7.800857237059018</v>
      </c>
      <c r="AG21" s="35">
        <v>86</v>
      </c>
      <c r="AH21" s="125"/>
      <c r="AI21" s="125"/>
      <c r="AJ21" s="29" t="e">
        <f t="shared" si="11"/>
        <v>#DIV/0!</v>
      </c>
      <c r="AK21" s="35">
        <v>440</v>
      </c>
      <c r="AL21" s="151"/>
      <c r="AM21" s="151"/>
      <c r="AN21" s="29" t="e">
        <v>#DIV/0!</v>
      </c>
      <c r="AO21" s="152">
        <v>360</v>
      </c>
      <c r="AP21" s="151"/>
      <c r="AQ21" s="151"/>
      <c r="AR21" s="29" t="e">
        <v>#DIV/0!</v>
      </c>
      <c r="AS21" s="152">
        <v>60</v>
      </c>
      <c r="AT21" s="125"/>
      <c r="AU21" s="125"/>
      <c r="AV21" s="29" t="e">
        <f t="shared" si="12"/>
        <v>#DIV/0!</v>
      </c>
      <c r="AW21" s="126"/>
      <c r="AX21" s="125"/>
      <c r="AY21" s="125"/>
      <c r="AZ21" s="122" t="e">
        <v>#DIV/0!</v>
      </c>
    </row>
    <row r="22" spans="1:52" ht="16.5" customHeight="1">
      <c r="A22" s="124" t="s">
        <v>11</v>
      </c>
      <c r="B22" s="30">
        <f t="shared" si="0"/>
        <v>17974</v>
      </c>
      <c r="C22" s="83">
        <f t="shared" si="1"/>
        <v>14892</v>
      </c>
      <c r="D22" s="87">
        <v>0</v>
      </c>
      <c r="E22" s="85">
        <f t="shared" si="4"/>
        <v>82.8530099031935</v>
      </c>
      <c r="F22" s="83">
        <f t="shared" si="2"/>
        <v>10973</v>
      </c>
      <c r="G22" s="86">
        <f t="shared" si="5"/>
        <v>7.368385710448563</v>
      </c>
      <c r="H22" s="32">
        <v>2738</v>
      </c>
      <c r="I22" s="33">
        <v>2738</v>
      </c>
      <c r="J22" s="33">
        <v>2955</v>
      </c>
      <c r="K22" s="29">
        <f t="shared" si="3"/>
        <v>10.79254930606282</v>
      </c>
      <c r="L22" s="34">
        <v>250</v>
      </c>
      <c r="M22" s="24">
        <v>250</v>
      </c>
      <c r="N22" s="33">
        <v>275</v>
      </c>
      <c r="O22" s="29">
        <f t="shared" si="6"/>
        <v>11</v>
      </c>
      <c r="P22" s="35"/>
      <c r="Q22" s="33"/>
      <c r="R22" s="33"/>
      <c r="S22" s="29" t="e">
        <f t="shared" si="7"/>
        <v>#DIV/0!</v>
      </c>
      <c r="T22" s="35">
        <v>637</v>
      </c>
      <c r="U22" s="33">
        <v>637</v>
      </c>
      <c r="V22" s="33">
        <v>640</v>
      </c>
      <c r="W22" s="29">
        <f t="shared" si="8"/>
        <v>10.047095761381474</v>
      </c>
      <c r="X22" s="35">
        <v>1026</v>
      </c>
      <c r="Y22" s="33">
        <v>1026</v>
      </c>
      <c r="Z22" s="33">
        <v>1101</v>
      </c>
      <c r="AA22" s="29">
        <f t="shared" si="9"/>
        <v>10.730994152046785</v>
      </c>
      <c r="AB22" s="124" t="s">
        <v>11</v>
      </c>
      <c r="AC22" s="35">
        <v>13292</v>
      </c>
      <c r="AD22" s="33">
        <v>10241</v>
      </c>
      <c r="AE22" s="33">
        <v>6002</v>
      </c>
      <c r="AF22" s="29">
        <f t="shared" si="10"/>
        <v>5.860755785567816</v>
      </c>
      <c r="AG22" s="35">
        <v>31</v>
      </c>
      <c r="AH22" s="125"/>
      <c r="AI22" s="125"/>
      <c r="AJ22" s="29" t="e">
        <f t="shared" si="11"/>
        <v>#DIV/0!</v>
      </c>
      <c r="AK22" s="35"/>
      <c r="AL22" s="151"/>
      <c r="AM22" s="151"/>
      <c r="AN22" s="29" t="e">
        <v>#DIV/0!</v>
      </c>
      <c r="AO22" s="152"/>
      <c r="AP22" s="151"/>
      <c r="AQ22" s="151"/>
      <c r="AR22" s="29" t="e">
        <v>#DIV/0!</v>
      </c>
      <c r="AS22" s="152"/>
      <c r="AT22" s="125"/>
      <c r="AU22" s="125"/>
      <c r="AV22" s="29" t="e">
        <f t="shared" si="12"/>
        <v>#DIV/0!</v>
      </c>
      <c r="AW22" s="126"/>
      <c r="AX22" s="125"/>
      <c r="AY22" s="125"/>
      <c r="AZ22" s="122" t="e">
        <v>#DIV/0!</v>
      </c>
    </row>
    <row r="23" spans="1:52" ht="16.5" customHeight="1">
      <c r="A23" s="124" t="s">
        <v>12</v>
      </c>
      <c r="B23" s="30">
        <f t="shared" si="0"/>
        <v>28239</v>
      </c>
      <c r="C23" s="83">
        <f t="shared" si="1"/>
        <v>19906</v>
      </c>
      <c r="D23" s="87">
        <v>302</v>
      </c>
      <c r="E23" s="85">
        <f t="shared" si="4"/>
        <v>70.49116470129962</v>
      </c>
      <c r="F23" s="83">
        <f t="shared" si="2"/>
        <v>41358</v>
      </c>
      <c r="G23" s="86">
        <f t="shared" si="5"/>
        <v>20.77665025620416</v>
      </c>
      <c r="H23" s="32">
        <v>3671</v>
      </c>
      <c r="I23" s="33">
        <v>3671</v>
      </c>
      <c r="J23" s="33">
        <v>5691</v>
      </c>
      <c r="K23" s="29">
        <f t="shared" si="3"/>
        <v>15.502587850721874</v>
      </c>
      <c r="L23" s="34">
        <v>817</v>
      </c>
      <c r="M23" s="24">
        <v>817</v>
      </c>
      <c r="N23" s="33">
        <v>1661</v>
      </c>
      <c r="O23" s="29">
        <f t="shared" si="6"/>
        <v>20.330477356181152</v>
      </c>
      <c r="P23" s="35">
        <v>551</v>
      </c>
      <c r="Q23" s="33">
        <v>551</v>
      </c>
      <c r="R23" s="33">
        <v>937</v>
      </c>
      <c r="S23" s="29">
        <f t="shared" si="7"/>
        <v>17.005444646098006</v>
      </c>
      <c r="T23" s="35">
        <v>9943</v>
      </c>
      <c r="U23" s="33">
        <v>8898</v>
      </c>
      <c r="V23" s="33">
        <v>20138</v>
      </c>
      <c r="W23" s="29">
        <f t="shared" si="8"/>
        <v>22.63205214654979</v>
      </c>
      <c r="X23" s="35">
        <v>1197</v>
      </c>
      <c r="Y23" s="33">
        <v>320</v>
      </c>
      <c r="Z23" s="33">
        <v>922</v>
      </c>
      <c r="AA23" s="29">
        <f t="shared" si="9"/>
        <v>28.8125</v>
      </c>
      <c r="AB23" s="124" t="s">
        <v>12</v>
      </c>
      <c r="AC23" s="35">
        <v>11479</v>
      </c>
      <c r="AD23" s="33">
        <v>5623</v>
      </c>
      <c r="AE23" s="33">
        <v>11984</v>
      </c>
      <c r="AF23" s="29">
        <f t="shared" si="10"/>
        <v>21.3124666548106</v>
      </c>
      <c r="AG23" s="35">
        <v>221</v>
      </c>
      <c r="AH23" s="125">
        <v>9</v>
      </c>
      <c r="AI23" s="33">
        <v>8</v>
      </c>
      <c r="AJ23" s="29">
        <f t="shared" si="11"/>
        <v>8.88888888888889</v>
      </c>
      <c r="AK23" s="35">
        <v>1</v>
      </c>
      <c r="AL23" s="151"/>
      <c r="AM23" s="151"/>
      <c r="AN23" s="29" t="e">
        <v>#DIV/0!</v>
      </c>
      <c r="AO23" s="152">
        <v>342</v>
      </c>
      <c r="AP23" s="151"/>
      <c r="AQ23" s="151"/>
      <c r="AR23" s="29" t="e">
        <v>#DIV/0!</v>
      </c>
      <c r="AS23" s="152">
        <v>17</v>
      </c>
      <c r="AT23" s="125">
        <v>17</v>
      </c>
      <c r="AU23" s="125">
        <v>17</v>
      </c>
      <c r="AV23" s="29">
        <f t="shared" si="12"/>
        <v>10</v>
      </c>
      <c r="AW23" s="126"/>
      <c r="AX23" s="125"/>
      <c r="AY23" s="125"/>
      <c r="AZ23" s="122" t="e">
        <v>#DIV/0!</v>
      </c>
    </row>
    <row r="24" spans="1:52" ht="16.5" customHeight="1">
      <c r="A24" s="124" t="s">
        <v>16</v>
      </c>
      <c r="B24" s="30">
        <f t="shared" si="0"/>
        <v>47616</v>
      </c>
      <c r="C24" s="83">
        <f t="shared" si="1"/>
        <v>34348</v>
      </c>
      <c r="D24" s="87">
        <v>495</v>
      </c>
      <c r="E24" s="85">
        <f t="shared" si="4"/>
        <v>72.13541666666666</v>
      </c>
      <c r="F24" s="83">
        <f t="shared" si="2"/>
        <v>59421</v>
      </c>
      <c r="G24" s="86">
        <f t="shared" si="5"/>
        <v>17.299697216722954</v>
      </c>
      <c r="H24" s="32">
        <v>4369</v>
      </c>
      <c r="I24" s="33">
        <v>4369</v>
      </c>
      <c r="J24" s="33">
        <v>4214</v>
      </c>
      <c r="K24" s="29">
        <f t="shared" si="3"/>
        <v>9.645227740901808</v>
      </c>
      <c r="L24" s="34">
        <v>825</v>
      </c>
      <c r="M24" s="24">
        <v>825</v>
      </c>
      <c r="N24" s="33">
        <v>926</v>
      </c>
      <c r="O24" s="29">
        <f t="shared" si="6"/>
        <v>11.224242424242423</v>
      </c>
      <c r="P24" s="35">
        <v>779</v>
      </c>
      <c r="Q24" s="33">
        <v>779</v>
      </c>
      <c r="R24" s="33">
        <v>1143</v>
      </c>
      <c r="S24" s="29">
        <f t="shared" si="7"/>
        <v>14.67265725288832</v>
      </c>
      <c r="T24" s="35">
        <v>11638</v>
      </c>
      <c r="U24" s="33">
        <v>11295</v>
      </c>
      <c r="V24" s="33">
        <v>20510</v>
      </c>
      <c r="W24" s="29">
        <f t="shared" si="8"/>
        <v>18.158477202301903</v>
      </c>
      <c r="X24" s="35">
        <v>1994</v>
      </c>
      <c r="Y24" s="33">
        <v>1372</v>
      </c>
      <c r="Z24" s="33">
        <v>2773</v>
      </c>
      <c r="AA24" s="29">
        <f t="shared" si="9"/>
        <v>20.21137026239067</v>
      </c>
      <c r="AB24" s="124" t="s">
        <v>16</v>
      </c>
      <c r="AC24" s="35">
        <v>27360</v>
      </c>
      <c r="AD24" s="33">
        <v>15663</v>
      </c>
      <c r="AE24" s="33">
        <v>29800</v>
      </c>
      <c r="AF24" s="29">
        <f t="shared" si="10"/>
        <v>19.02572942603588</v>
      </c>
      <c r="AG24" s="35">
        <v>351</v>
      </c>
      <c r="AH24" s="125">
        <v>45</v>
      </c>
      <c r="AI24" s="125">
        <v>55</v>
      </c>
      <c r="AJ24" s="29">
        <f t="shared" si="11"/>
        <v>12.222222222222223</v>
      </c>
      <c r="AK24" s="35">
        <v>70</v>
      </c>
      <c r="AL24" s="151"/>
      <c r="AM24" s="151"/>
      <c r="AN24" s="29" t="e">
        <v>#DIV/0!</v>
      </c>
      <c r="AO24" s="152">
        <v>50</v>
      </c>
      <c r="AP24" s="151"/>
      <c r="AQ24" s="151"/>
      <c r="AR24" s="29" t="e">
        <v>#DIV/0!</v>
      </c>
      <c r="AS24" s="152">
        <v>180</v>
      </c>
      <c r="AT24" s="125"/>
      <c r="AU24" s="125"/>
      <c r="AV24" s="29" t="e">
        <f t="shared" si="12"/>
        <v>#DIV/0!</v>
      </c>
      <c r="AW24" s="126"/>
      <c r="AX24" s="125"/>
      <c r="AY24" s="125"/>
      <c r="AZ24" s="122" t="e">
        <v>#DIV/0!</v>
      </c>
    </row>
    <row r="25" spans="1:52" ht="16.5" customHeight="1">
      <c r="A25" s="124" t="s">
        <v>13</v>
      </c>
      <c r="B25" s="30">
        <f t="shared" si="0"/>
        <v>38347</v>
      </c>
      <c r="C25" s="83">
        <f t="shared" si="1"/>
        <v>32875</v>
      </c>
      <c r="D25" s="87">
        <v>0</v>
      </c>
      <c r="E25" s="85">
        <f>C25/B25*100</f>
        <v>85.73030484783686</v>
      </c>
      <c r="F25" s="83">
        <f t="shared" si="2"/>
        <v>56575</v>
      </c>
      <c r="G25" s="86">
        <f t="shared" si="5"/>
        <v>17.209125475285173</v>
      </c>
      <c r="H25" s="32">
        <v>13057</v>
      </c>
      <c r="I25" s="33">
        <v>13057</v>
      </c>
      <c r="J25" s="33">
        <v>22691</v>
      </c>
      <c r="K25" s="29">
        <f t="shared" si="3"/>
        <v>17.3784177069771</v>
      </c>
      <c r="L25" s="34">
        <v>2002</v>
      </c>
      <c r="M25" s="24">
        <v>2002</v>
      </c>
      <c r="N25" s="33">
        <v>3880</v>
      </c>
      <c r="O25" s="29">
        <f t="shared" si="6"/>
        <v>19.380619380619382</v>
      </c>
      <c r="P25" s="34">
        <v>493</v>
      </c>
      <c r="Q25" s="33">
        <v>493</v>
      </c>
      <c r="R25" s="33">
        <v>707</v>
      </c>
      <c r="S25" s="29">
        <f t="shared" si="7"/>
        <v>14.34077079107505</v>
      </c>
      <c r="T25" s="35">
        <v>10921</v>
      </c>
      <c r="U25" s="33">
        <v>10871</v>
      </c>
      <c r="V25" s="33">
        <v>20477</v>
      </c>
      <c r="W25" s="29">
        <f t="shared" si="8"/>
        <v>18.836353601324625</v>
      </c>
      <c r="X25" s="35">
        <v>1296</v>
      </c>
      <c r="Y25" s="33">
        <v>1091</v>
      </c>
      <c r="Z25" s="33">
        <v>1812</v>
      </c>
      <c r="AA25" s="29">
        <f t="shared" si="9"/>
        <v>16.608615948670945</v>
      </c>
      <c r="AB25" s="124" t="s">
        <v>13</v>
      </c>
      <c r="AC25" s="35">
        <v>5528</v>
      </c>
      <c r="AD25" s="33">
        <v>4786</v>
      </c>
      <c r="AE25" s="33">
        <v>6150</v>
      </c>
      <c r="AF25" s="29">
        <f t="shared" si="10"/>
        <v>12.849979105725032</v>
      </c>
      <c r="AG25" s="34">
        <v>686</v>
      </c>
      <c r="AH25" s="125"/>
      <c r="AI25" s="125"/>
      <c r="AJ25" s="29" t="e">
        <f t="shared" si="11"/>
        <v>#DIV/0!</v>
      </c>
      <c r="AK25" s="35">
        <v>397</v>
      </c>
      <c r="AL25" s="151"/>
      <c r="AM25" s="151"/>
      <c r="AN25" s="29" t="e">
        <v>#DIV/0!</v>
      </c>
      <c r="AO25" s="152">
        <v>3392</v>
      </c>
      <c r="AP25" s="151"/>
      <c r="AQ25" s="151"/>
      <c r="AR25" s="29" t="e">
        <v>#DIV/0!</v>
      </c>
      <c r="AS25" s="152">
        <v>575</v>
      </c>
      <c r="AT25" s="125">
        <v>575</v>
      </c>
      <c r="AU25" s="125">
        <v>858</v>
      </c>
      <c r="AV25" s="29">
        <f t="shared" si="12"/>
        <v>14.921739130434784</v>
      </c>
      <c r="AW25" s="126"/>
      <c r="AX25" s="125"/>
      <c r="AY25" s="125"/>
      <c r="AZ25" s="122" t="e">
        <v>#DIV/0!</v>
      </c>
    </row>
    <row r="26" spans="1:52" ht="16.5" customHeight="1" thickBot="1">
      <c r="A26" s="128" t="s">
        <v>20</v>
      </c>
      <c r="B26" s="88">
        <f t="shared" si="0"/>
        <v>3000</v>
      </c>
      <c r="C26" s="89">
        <f t="shared" si="1"/>
        <v>2610</v>
      </c>
      <c r="D26" s="90">
        <v>102</v>
      </c>
      <c r="E26" s="91">
        <f t="shared" si="4"/>
        <v>87</v>
      </c>
      <c r="F26" s="89">
        <f t="shared" si="2"/>
        <v>3276</v>
      </c>
      <c r="G26" s="92">
        <f t="shared" si="5"/>
        <v>12.551724137931036</v>
      </c>
      <c r="H26" s="36">
        <v>613</v>
      </c>
      <c r="I26" s="37">
        <v>613</v>
      </c>
      <c r="J26" s="37">
        <v>712</v>
      </c>
      <c r="K26" s="29">
        <f t="shared" si="3"/>
        <v>11.615008156606851</v>
      </c>
      <c r="L26" s="38">
        <v>223</v>
      </c>
      <c r="M26" s="39">
        <v>223</v>
      </c>
      <c r="N26" s="37">
        <v>365</v>
      </c>
      <c r="O26" s="40">
        <f t="shared" si="6"/>
        <v>16.367713004484305</v>
      </c>
      <c r="P26" s="41"/>
      <c r="Q26" s="37"/>
      <c r="R26" s="37"/>
      <c r="S26" s="40" t="e">
        <f t="shared" si="7"/>
        <v>#DIV/0!</v>
      </c>
      <c r="T26" s="41">
        <v>526</v>
      </c>
      <c r="U26" s="37">
        <v>526</v>
      </c>
      <c r="V26" s="37">
        <v>839</v>
      </c>
      <c r="W26" s="29">
        <f t="shared" si="8"/>
        <v>15.950570342205324</v>
      </c>
      <c r="X26" s="41">
        <v>170</v>
      </c>
      <c r="Y26" s="37">
        <v>170</v>
      </c>
      <c r="Z26" s="37">
        <v>262</v>
      </c>
      <c r="AA26" s="29">
        <f t="shared" si="9"/>
        <v>15.411764705882353</v>
      </c>
      <c r="AB26" s="128" t="s">
        <v>20</v>
      </c>
      <c r="AC26" s="41">
        <v>1468</v>
      </c>
      <c r="AD26" s="37">
        <v>1078</v>
      </c>
      <c r="AE26" s="37">
        <v>1098</v>
      </c>
      <c r="AF26" s="29">
        <f t="shared" si="10"/>
        <v>10.185528756957329</v>
      </c>
      <c r="AG26" s="41"/>
      <c r="AH26" s="129"/>
      <c r="AI26" s="129"/>
      <c r="AJ26" s="40" t="e">
        <f t="shared" si="11"/>
        <v>#DIV/0!</v>
      </c>
      <c r="AK26" s="41"/>
      <c r="AL26" s="153"/>
      <c r="AM26" s="153"/>
      <c r="AN26" s="29" t="e">
        <v>#DIV/0!</v>
      </c>
      <c r="AO26" s="154"/>
      <c r="AP26" s="153"/>
      <c r="AQ26" s="153"/>
      <c r="AR26" s="29" t="e">
        <v>#DIV/0!</v>
      </c>
      <c r="AS26" s="154"/>
      <c r="AT26" s="129"/>
      <c r="AU26" s="129"/>
      <c r="AV26" s="29" t="e">
        <f t="shared" si="12"/>
        <v>#DIV/0!</v>
      </c>
      <c r="AW26" s="130"/>
      <c r="AX26" s="129"/>
      <c r="AY26" s="129"/>
      <c r="AZ26" s="122" t="e">
        <v>#DIV/0!</v>
      </c>
    </row>
    <row r="27" spans="1:52" ht="16.5" customHeight="1" thickBot="1">
      <c r="A27" s="131" t="s">
        <v>27</v>
      </c>
      <c r="B27" s="93">
        <f>SUM(B5:B26)</f>
        <v>454674</v>
      </c>
      <c r="C27" s="94">
        <f>SUM(C5:C26)</f>
        <v>364604</v>
      </c>
      <c r="D27" s="94">
        <f>SUM(D5:D26)</f>
        <v>2397</v>
      </c>
      <c r="E27" s="95">
        <f t="shared" si="4"/>
        <v>80.19020221081477</v>
      </c>
      <c r="F27" s="94">
        <f>SUM(F5:F26)</f>
        <v>530978.5</v>
      </c>
      <c r="G27" s="96">
        <f t="shared" si="5"/>
        <v>14.563156191374752</v>
      </c>
      <c r="H27" s="97">
        <f>SUM(H5:H26)</f>
        <v>102912</v>
      </c>
      <c r="I27" s="97">
        <f aca="true" t="shared" si="14" ref="I27:AY27">SUM(I5:I26)</f>
        <v>102912</v>
      </c>
      <c r="J27" s="97">
        <f t="shared" si="14"/>
        <v>120286</v>
      </c>
      <c r="K27" s="98">
        <f>J27/I27*10</f>
        <v>11.688238495024876</v>
      </c>
      <c r="L27" s="97">
        <f t="shared" si="14"/>
        <v>26122</v>
      </c>
      <c r="M27" s="97">
        <f t="shared" si="14"/>
        <v>26122</v>
      </c>
      <c r="N27" s="97">
        <f t="shared" si="14"/>
        <v>44214.5</v>
      </c>
      <c r="O27" s="98">
        <f>N27/M27*10</f>
        <v>16.926154199525307</v>
      </c>
      <c r="P27" s="97">
        <f t="shared" si="14"/>
        <v>8505</v>
      </c>
      <c r="Q27" s="97">
        <f t="shared" si="14"/>
        <v>8432</v>
      </c>
      <c r="R27" s="97">
        <f t="shared" si="14"/>
        <v>14337</v>
      </c>
      <c r="S27" s="98">
        <f>R27/Q27*10</f>
        <v>17.003083491461098</v>
      </c>
      <c r="T27" s="97">
        <f t="shared" si="14"/>
        <v>118480</v>
      </c>
      <c r="U27" s="97">
        <f t="shared" si="14"/>
        <v>107139</v>
      </c>
      <c r="V27" s="97">
        <f t="shared" si="14"/>
        <v>175031</v>
      </c>
      <c r="W27" s="98">
        <f>V27/U27*10</f>
        <v>16.336814791999178</v>
      </c>
      <c r="X27" s="97">
        <f t="shared" si="14"/>
        <v>32402</v>
      </c>
      <c r="Y27" s="97">
        <f t="shared" si="14"/>
        <v>25198</v>
      </c>
      <c r="Z27" s="97">
        <f t="shared" si="14"/>
        <v>37184</v>
      </c>
      <c r="AA27" s="98">
        <f>Z27/Y27*10</f>
        <v>14.756726724343201</v>
      </c>
      <c r="AB27" s="157" t="s">
        <v>27</v>
      </c>
      <c r="AC27" s="97">
        <f t="shared" si="14"/>
        <v>146484</v>
      </c>
      <c r="AD27" s="97">
        <f t="shared" si="14"/>
        <v>92530</v>
      </c>
      <c r="AE27" s="97">
        <f t="shared" si="14"/>
        <v>137394</v>
      </c>
      <c r="AF27" s="98">
        <f>AE27/AD27*10</f>
        <v>14.848589646601102</v>
      </c>
      <c r="AG27" s="93">
        <f t="shared" si="14"/>
        <v>4353</v>
      </c>
      <c r="AH27" s="97">
        <f t="shared" si="14"/>
        <v>194</v>
      </c>
      <c r="AI27" s="97">
        <f t="shared" si="14"/>
        <v>190</v>
      </c>
      <c r="AJ27" s="98">
        <f t="shared" si="11"/>
        <v>9.79381443298969</v>
      </c>
      <c r="AK27" s="97">
        <f t="shared" si="14"/>
        <v>2452</v>
      </c>
      <c r="AL27" s="97">
        <f t="shared" si="14"/>
        <v>67</v>
      </c>
      <c r="AM27" s="97">
        <f t="shared" si="14"/>
        <v>155</v>
      </c>
      <c r="AN27" s="98">
        <f>AM27/AL27*10</f>
        <v>23.134328358208954</v>
      </c>
      <c r="AO27" s="97">
        <f t="shared" si="14"/>
        <v>10148</v>
      </c>
      <c r="AP27" s="97">
        <f t="shared" si="14"/>
        <v>0</v>
      </c>
      <c r="AQ27" s="97">
        <f t="shared" si="14"/>
        <v>0</v>
      </c>
      <c r="AR27" s="98" t="e">
        <f>AQ27/AP27*10</f>
        <v>#DIV/0!</v>
      </c>
      <c r="AS27" s="97">
        <f t="shared" si="14"/>
        <v>1913</v>
      </c>
      <c r="AT27" s="97">
        <f t="shared" si="14"/>
        <v>1518</v>
      </c>
      <c r="AU27" s="97">
        <f t="shared" si="14"/>
        <v>1791</v>
      </c>
      <c r="AV27" s="98">
        <f>AU27/AT27*10</f>
        <v>11.798418972332016</v>
      </c>
      <c r="AW27" s="132">
        <f t="shared" si="14"/>
        <v>903</v>
      </c>
      <c r="AX27" s="132">
        <f t="shared" si="14"/>
        <v>492</v>
      </c>
      <c r="AY27" s="132">
        <f t="shared" si="14"/>
        <v>396</v>
      </c>
      <c r="AZ27" s="133">
        <f>AY27/AX27*10</f>
        <v>8.048780487804878</v>
      </c>
    </row>
    <row r="28" spans="1:52" s="138" customFormat="1" ht="16.5" customHeight="1" thickBot="1">
      <c r="A28" s="134" t="s">
        <v>26</v>
      </c>
      <c r="B28" s="99">
        <v>577833</v>
      </c>
      <c r="C28" s="100">
        <v>395590</v>
      </c>
      <c r="D28" s="100">
        <v>27811</v>
      </c>
      <c r="E28" s="101">
        <f t="shared" si="4"/>
        <v>68.46095671240653</v>
      </c>
      <c r="F28" s="102">
        <v>1004550</v>
      </c>
      <c r="G28" s="103">
        <f t="shared" si="5"/>
        <v>25.393715715766323</v>
      </c>
      <c r="H28" s="102">
        <v>253372</v>
      </c>
      <c r="I28" s="100">
        <v>199746</v>
      </c>
      <c r="J28" s="100">
        <v>511599</v>
      </c>
      <c r="K28" s="104">
        <f>J28/I28*10</f>
        <v>25.61247784686552</v>
      </c>
      <c r="L28" s="99">
        <v>41730</v>
      </c>
      <c r="M28" s="100">
        <v>32577</v>
      </c>
      <c r="N28" s="100">
        <v>85274</v>
      </c>
      <c r="O28" s="104">
        <f>N28/M28*10</f>
        <v>26.176136538048315</v>
      </c>
      <c r="P28" s="99">
        <v>10449</v>
      </c>
      <c r="Q28" s="100">
        <v>10097</v>
      </c>
      <c r="R28" s="100">
        <v>20718</v>
      </c>
      <c r="S28" s="104">
        <f>R28/Q28*10</f>
        <v>20.518966029513717</v>
      </c>
      <c r="T28" s="99">
        <v>84967</v>
      </c>
      <c r="U28" s="100">
        <v>65609</v>
      </c>
      <c r="V28" s="100">
        <v>176123</v>
      </c>
      <c r="W28" s="104">
        <f>V28/U28*10</f>
        <v>26.84433538081666</v>
      </c>
      <c r="X28" s="99">
        <v>33435</v>
      </c>
      <c r="Y28" s="100">
        <v>20920</v>
      </c>
      <c r="Z28" s="100">
        <v>48751</v>
      </c>
      <c r="AA28" s="104">
        <f>Z28/Y28*10</f>
        <v>23.30353728489484</v>
      </c>
      <c r="AB28" s="134" t="s">
        <v>26</v>
      </c>
      <c r="AC28" s="99">
        <v>132223</v>
      </c>
      <c r="AD28" s="100">
        <v>38365</v>
      </c>
      <c r="AE28" s="100">
        <v>93516</v>
      </c>
      <c r="AF28" s="104">
        <f>AE28/AD28*10</f>
        <v>24.37534210869282</v>
      </c>
      <c r="AG28" s="155">
        <v>4082</v>
      </c>
      <c r="AH28" s="156">
        <v>933</v>
      </c>
      <c r="AI28" s="156">
        <v>1222</v>
      </c>
      <c r="AJ28" s="104">
        <f t="shared" si="11"/>
        <v>13.09753483386924</v>
      </c>
      <c r="AK28" s="155">
        <v>2751</v>
      </c>
      <c r="AL28" s="156"/>
      <c r="AM28" s="156"/>
      <c r="AN28" s="104"/>
      <c r="AO28" s="155"/>
      <c r="AP28" s="156"/>
      <c r="AQ28" s="156"/>
      <c r="AR28" s="104"/>
      <c r="AS28" s="155"/>
      <c r="AT28" s="156"/>
      <c r="AU28" s="156"/>
      <c r="AV28" s="104"/>
      <c r="AW28" s="135"/>
      <c r="AX28" s="136"/>
      <c r="AY28" s="136"/>
      <c r="AZ28" s="137"/>
    </row>
  </sheetData>
  <sheetProtection/>
  <mergeCells count="18">
    <mergeCell ref="AW3:AZ3"/>
    <mergeCell ref="L3:O3"/>
    <mergeCell ref="P3:S3"/>
    <mergeCell ref="T3:W3"/>
    <mergeCell ref="X3:AA3"/>
    <mergeCell ref="AC3:AF3"/>
    <mergeCell ref="AG3:AJ3"/>
    <mergeCell ref="AO3:AR3"/>
    <mergeCell ref="Y1:AA1"/>
    <mergeCell ref="D1:X1"/>
    <mergeCell ref="B1:C1"/>
    <mergeCell ref="AC1:AD1"/>
    <mergeCell ref="AS3:AV3"/>
    <mergeCell ref="A3:A4"/>
    <mergeCell ref="B3:G3"/>
    <mergeCell ref="H3:K3"/>
    <mergeCell ref="AK3:AN3"/>
    <mergeCell ref="AB3:AB4"/>
  </mergeCells>
  <printOptions/>
  <pageMargins left="0.16" right="0.18" top="0.37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AS5" sqref="AS5:AS6"/>
    </sheetView>
  </sheetViews>
  <sheetFormatPr defaultColWidth="9.00390625" defaultRowHeight="12.75"/>
  <cols>
    <col min="1" max="1" width="19.625" style="0" customWidth="1"/>
    <col min="2" max="2" width="7.625" style="0" hidden="1" customWidth="1"/>
    <col min="3" max="3" width="6.50390625" style="0" hidden="1" customWidth="1"/>
    <col min="4" max="4" width="7.875" style="0" hidden="1" customWidth="1"/>
    <col min="5" max="5" width="6.00390625" style="0" hidden="1" customWidth="1"/>
    <col min="6" max="6" width="8.125" style="0" customWidth="1"/>
    <col min="7" max="7" width="6.875" style="0" customWidth="1"/>
    <col min="8" max="8" width="7.00390625" style="0" customWidth="1"/>
    <col min="9" max="9" width="6.50390625" style="0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7" width="9.125" style="0" hidden="1" customWidth="1"/>
    <col min="18" max="18" width="7.625" style="0" customWidth="1"/>
    <col min="20" max="20" width="6.125" style="0" customWidth="1"/>
    <col min="21" max="21" width="6.00390625" style="0" customWidth="1"/>
    <col min="22" max="22" width="0.12890625" style="0" hidden="1" customWidth="1"/>
    <col min="23" max="25" width="9.125" style="0" hidden="1" customWidth="1"/>
    <col min="26" max="27" width="7.125" style="0" hidden="1" customWidth="1"/>
    <col min="28" max="28" width="6.875" style="0" hidden="1" customWidth="1"/>
    <col min="29" max="29" width="7.50390625" style="0" hidden="1" customWidth="1"/>
    <col min="30" max="33" width="9.125" style="0" hidden="1" customWidth="1"/>
    <col min="34" max="34" width="7.125" style="0" customWidth="1"/>
    <col min="35" max="35" width="7.625" style="0" customWidth="1"/>
    <col min="36" max="36" width="6.875" style="0" bestFit="1" customWidth="1"/>
    <col min="37" max="37" width="5.50390625" style="0" customWidth="1"/>
    <col min="38" max="40" width="9.125" style="0" hidden="1" customWidth="1"/>
    <col min="41" max="41" width="1.37890625" style="0" hidden="1" customWidth="1"/>
  </cols>
  <sheetData>
    <row r="1" spans="1:47" s="82" customFormat="1" ht="15.75" thickBot="1">
      <c r="A1" s="81" t="s">
        <v>38</v>
      </c>
      <c r="B1" s="230" t="s">
        <v>60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145"/>
      <c r="AM1" s="145"/>
      <c r="AN1" s="145"/>
      <c r="AO1" s="145"/>
      <c r="AP1" s="226">
        <f ca="1">TODAY()</f>
        <v>41141</v>
      </c>
      <c r="AQ1" s="226"/>
      <c r="AR1" s="226"/>
      <c r="AS1" s="209"/>
      <c r="AT1" s="209"/>
      <c r="AU1" s="144"/>
    </row>
    <row r="2" spans="1:46" ht="15">
      <c r="A2" s="231" t="s">
        <v>25</v>
      </c>
      <c r="B2" s="233" t="s">
        <v>29</v>
      </c>
      <c r="C2" s="234"/>
      <c r="D2" s="234"/>
      <c r="E2" s="235"/>
      <c r="F2" s="236" t="s">
        <v>48</v>
      </c>
      <c r="G2" s="237"/>
      <c r="H2" s="237"/>
      <c r="I2" s="237"/>
      <c r="J2" s="236" t="s">
        <v>49</v>
      </c>
      <c r="K2" s="237"/>
      <c r="L2" s="237"/>
      <c r="M2" s="238"/>
      <c r="N2" s="239" t="s">
        <v>50</v>
      </c>
      <c r="O2" s="228"/>
      <c r="P2" s="228"/>
      <c r="Q2" s="229"/>
      <c r="R2" s="227" t="s">
        <v>51</v>
      </c>
      <c r="S2" s="228"/>
      <c r="T2" s="228"/>
      <c r="U2" s="229"/>
      <c r="V2" s="227" t="s">
        <v>52</v>
      </c>
      <c r="W2" s="228"/>
      <c r="X2" s="228"/>
      <c r="Y2" s="240"/>
      <c r="Z2" s="227" t="s">
        <v>53</v>
      </c>
      <c r="AA2" s="228"/>
      <c r="AB2" s="228"/>
      <c r="AC2" s="229"/>
      <c r="AD2" s="227" t="s">
        <v>55</v>
      </c>
      <c r="AE2" s="228"/>
      <c r="AF2" s="228"/>
      <c r="AG2" s="229"/>
      <c r="AH2" s="227" t="s">
        <v>56</v>
      </c>
      <c r="AI2" s="228"/>
      <c r="AJ2" s="228"/>
      <c r="AK2" s="229"/>
      <c r="AL2" s="227" t="s">
        <v>57</v>
      </c>
      <c r="AM2" s="228"/>
      <c r="AN2" s="228"/>
      <c r="AO2" s="229"/>
      <c r="AS2" s="143"/>
      <c r="AT2" s="144"/>
    </row>
    <row r="3" spans="1:41" ht="78" customHeight="1" thickBot="1">
      <c r="A3" s="232"/>
      <c r="B3" s="7" t="s">
        <v>30</v>
      </c>
      <c r="C3" s="8" t="s">
        <v>31</v>
      </c>
      <c r="D3" s="8" t="s">
        <v>32</v>
      </c>
      <c r="E3" s="9" t="s">
        <v>36</v>
      </c>
      <c r="F3" s="7" t="s">
        <v>30</v>
      </c>
      <c r="G3" s="8" t="s">
        <v>34</v>
      </c>
      <c r="H3" s="8" t="s">
        <v>35</v>
      </c>
      <c r="I3" s="43" t="s">
        <v>54</v>
      </c>
      <c r="J3" s="7" t="s">
        <v>30</v>
      </c>
      <c r="K3" s="8" t="s">
        <v>31</v>
      </c>
      <c r="L3" s="8" t="s">
        <v>32</v>
      </c>
      <c r="M3" s="9" t="s">
        <v>54</v>
      </c>
      <c r="N3" s="44" t="s">
        <v>30</v>
      </c>
      <c r="O3" s="8" t="s">
        <v>34</v>
      </c>
      <c r="P3" s="8" t="s">
        <v>35</v>
      </c>
      <c r="Q3" s="9" t="s">
        <v>54</v>
      </c>
      <c r="R3" s="7" t="s">
        <v>30</v>
      </c>
      <c r="S3" s="8" t="s">
        <v>31</v>
      </c>
      <c r="T3" s="8" t="s">
        <v>32</v>
      </c>
      <c r="U3" s="9" t="s">
        <v>54</v>
      </c>
      <c r="V3" s="7" t="s">
        <v>30</v>
      </c>
      <c r="W3" s="8" t="s">
        <v>31</v>
      </c>
      <c r="X3" s="8" t="s">
        <v>32</v>
      </c>
      <c r="Y3" s="43" t="s">
        <v>54</v>
      </c>
      <c r="Z3" s="7" t="s">
        <v>30</v>
      </c>
      <c r="AA3" s="8" t="s">
        <v>31</v>
      </c>
      <c r="AB3" s="8" t="s">
        <v>32</v>
      </c>
      <c r="AC3" s="9" t="s">
        <v>54</v>
      </c>
      <c r="AD3" s="7" t="s">
        <v>30</v>
      </c>
      <c r="AE3" s="8" t="s">
        <v>31</v>
      </c>
      <c r="AF3" s="8" t="s">
        <v>32</v>
      </c>
      <c r="AG3" s="9" t="s">
        <v>54</v>
      </c>
      <c r="AH3" s="7" t="s">
        <v>30</v>
      </c>
      <c r="AI3" s="8" t="s">
        <v>31</v>
      </c>
      <c r="AJ3" s="8" t="s">
        <v>32</v>
      </c>
      <c r="AK3" s="9" t="s">
        <v>54</v>
      </c>
      <c r="AL3" s="7" t="s">
        <v>30</v>
      </c>
      <c r="AM3" s="8" t="s">
        <v>31</v>
      </c>
      <c r="AN3" s="8" t="s">
        <v>32</v>
      </c>
      <c r="AO3" s="9" t="s">
        <v>54</v>
      </c>
    </row>
    <row r="4" spans="1:41" ht="13.5">
      <c r="A4" s="3" t="s">
        <v>0</v>
      </c>
      <c r="B4" s="10">
        <v>83</v>
      </c>
      <c r="C4" s="11">
        <v>83</v>
      </c>
      <c r="D4" s="11">
        <v>43</v>
      </c>
      <c r="E4" s="14">
        <f aca="true" t="shared" si="0" ref="E4:E27">D4/C4*10</f>
        <v>5.1807228915662655</v>
      </c>
      <c r="F4" s="45"/>
      <c r="G4" s="25"/>
      <c r="H4" s="25"/>
      <c r="I4" s="14" t="e">
        <f aca="true" t="shared" si="1" ref="I4:I27">H4/G4*10</f>
        <v>#DIV/0!</v>
      </c>
      <c r="J4" s="46">
        <v>5429</v>
      </c>
      <c r="K4" s="47"/>
      <c r="L4" s="47"/>
      <c r="M4" s="48" t="e">
        <v>#DIV/0!</v>
      </c>
      <c r="N4" s="10"/>
      <c r="O4" s="49"/>
      <c r="P4" s="49"/>
      <c r="Q4" s="48" t="e">
        <v>#DIV/0!</v>
      </c>
      <c r="R4" s="45">
        <v>2</v>
      </c>
      <c r="S4" s="50"/>
      <c r="T4" s="50"/>
      <c r="U4" s="14" t="e">
        <f aca="true" t="shared" si="2" ref="U4:U26">T4/S4*10</f>
        <v>#DIV/0!</v>
      </c>
      <c r="V4" s="51"/>
      <c r="W4" s="50"/>
      <c r="X4" s="50"/>
      <c r="Y4" s="52"/>
      <c r="Z4" s="10">
        <v>73</v>
      </c>
      <c r="AA4" s="11"/>
      <c r="AB4" s="11"/>
      <c r="AC4" s="48" t="e">
        <v>#DIV/0!</v>
      </c>
      <c r="AD4" s="10"/>
      <c r="AE4" s="11"/>
      <c r="AF4" s="11"/>
      <c r="AG4" s="48" t="e">
        <v>#DIV/0!</v>
      </c>
      <c r="AH4" s="10"/>
      <c r="AI4" s="11"/>
      <c r="AJ4" s="11"/>
      <c r="AK4" s="14" t="e">
        <f aca="true" t="shared" si="3" ref="AK4:AK27">AJ4/AI4*10</f>
        <v>#DIV/0!</v>
      </c>
      <c r="AL4" s="10"/>
      <c r="AM4" s="11"/>
      <c r="AN4" s="11"/>
      <c r="AO4" s="48" t="e">
        <v>#DIV/0!</v>
      </c>
    </row>
    <row r="5" spans="1:41" ht="13.5">
      <c r="A5" s="4" t="s">
        <v>15</v>
      </c>
      <c r="B5" s="12"/>
      <c r="C5" s="13"/>
      <c r="D5" s="13"/>
      <c r="E5" s="14" t="e">
        <f t="shared" si="0"/>
        <v>#DIV/0!</v>
      </c>
      <c r="F5" s="53"/>
      <c r="G5" s="25"/>
      <c r="H5" s="25"/>
      <c r="I5" s="14" t="e">
        <f t="shared" si="1"/>
        <v>#DIV/0!</v>
      </c>
      <c r="J5" s="54">
        <v>2282</v>
      </c>
      <c r="K5" s="55"/>
      <c r="L5" s="55"/>
      <c r="M5" s="14" t="e">
        <v>#DIV/0!</v>
      </c>
      <c r="N5" s="12"/>
      <c r="O5" s="56"/>
      <c r="P5" s="56"/>
      <c r="Q5" s="14"/>
      <c r="R5" s="53">
        <v>22</v>
      </c>
      <c r="S5" s="56"/>
      <c r="T5" s="56"/>
      <c r="U5" s="14" t="e">
        <f t="shared" si="2"/>
        <v>#DIV/0!</v>
      </c>
      <c r="V5" s="57"/>
      <c r="W5" s="56"/>
      <c r="X5" s="56"/>
      <c r="Y5" s="58"/>
      <c r="Z5" s="12">
        <v>36</v>
      </c>
      <c r="AA5" s="13"/>
      <c r="AB5" s="13"/>
      <c r="AC5" s="14" t="e">
        <v>#DIV/0!</v>
      </c>
      <c r="AD5" s="12"/>
      <c r="AE5" s="13"/>
      <c r="AF5" s="13"/>
      <c r="AG5" s="14" t="e">
        <v>#DIV/0!</v>
      </c>
      <c r="AH5" s="12"/>
      <c r="AI5" s="13"/>
      <c r="AJ5" s="13"/>
      <c r="AK5" s="14" t="e">
        <f t="shared" si="3"/>
        <v>#DIV/0!</v>
      </c>
      <c r="AL5" s="12"/>
      <c r="AM5" s="13"/>
      <c r="AN5" s="13"/>
      <c r="AO5" s="14" t="e">
        <v>#DIV/0!</v>
      </c>
    </row>
    <row r="6" spans="1:41" ht="13.5">
      <c r="A6" s="4" t="s">
        <v>14</v>
      </c>
      <c r="B6" s="12">
        <v>1250</v>
      </c>
      <c r="C6" s="13">
        <v>1250</v>
      </c>
      <c r="D6" s="13">
        <v>966</v>
      </c>
      <c r="E6" s="14">
        <f t="shared" si="0"/>
        <v>7.728000000000001</v>
      </c>
      <c r="F6" s="53"/>
      <c r="G6" s="25"/>
      <c r="H6" s="25"/>
      <c r="I6" s="14" t="e">
        <f t="shared" si="1"/>
        <v>#DIV/0!</v>
      </c>
      <c r="J6" s="54">
        <v>2250</v>
      </c>
      <c r="K6" s="55"/>
      <c r="L6" s="55"/>
      <c r="M6" s="14" t="e">
        <v>#DIV/0!</v>
      </c>
      <c r="N6" s="12"/>
      <c r="O6" s="56"/>
      <c r="P6" s="56"/>
      <c r="Q6" s="14" t="e">
        <v>#DIV/0!</v>
      </c>
      <c r="R6" s="53">
        <v>195</v>
      </c>
      <c r="S6" s="56">
        <v>5</v>
      </c>
      <c r="T6" s="56">
        <v>75</v>
      </c>
      <c r="U6" s="14">
        <f t="shared" si="2"/>
        <v>150</v>
      </c>
      <c r="V6" s="57"/>
      <c r="W6" s="56"/>
      <c r="X6" s="56"/>
      <c r="Y6" s="58" t="e">
        <v>#DIV/0!</v>
      </c>
      <c r="Z6" s="12">
        <v>6</v>
      </c>
      <c r="AA6" s="13"/>
      <c r="AB6" s="13"/>
      <c r="AC6" s="14" t="e">
        <v>#DIV/0!</v>
      </c>
      <c r="AD6" s="12"/>
      <c r="AE6" s="13"/>
      <c r="AF6" s="13"/>
      <c r="AG6" s="14" t="e">
        <v>#DIV/0!</v>
      </c>
      <c r="AH6" s="12"/>
      <c r="AI6" s="13"/>
      <c r="AJ6" s="13"/>
      <c r="AK6" s="14" t="e">
        <f t="shared" si="3"/>
        <v>#DIV/0!</v>
      </c>
      <c r="AL6" s="12"/>
      <c r="AM6" s="13"/>
      <c r="AN6" s="13"/>
      <c r="AO6" s="14" t="e">
        <v>#DIV/0!</v>
      </c>
    </row>
    <row r="7" spans="1:41" ht="13.5">
      <c r="A7" s="4" t="s">
        <v>1</v>
      </c>
      <c r="B7" s="12"/>
      <c r="C7" s="13"/>
      <c r="D7" s="13"/>
      <c r="E7" s="14" t="e">
        <f t="shared" si="0"/>
        <v>#DIV/0!</v>
      </c>
      <c r="F7" s="53"/>
      <c r="G7" s="25"/>
      <c r="H7" s="25"/>
      <c r="I7" s="14" t="e">
        <f t="shared" si="1"/>
        <v>#DIV/0!</v>
      </c>
      <c r="J7" s="54">
        <v>1571</v>
      </c>
      <c r="K7" s="55"/>
      <c r="L7" s="55"/>
      <c r="M7" s="14"/>
      <c r="N7" s="12"/>
      <c r="O7" s="56"/>
      <c r="P7" s="56"/>
      <c r="Q7" s="14" t="e">
        <v>#DIV/0!</v>
      </c>
      <c r="R7" s="53"/>
      <c r="S7" s="56"/>
      <c r="T7" s="56"/>
      <c r="U7" s="14" t="e">
        <f t="shared" si="2"/>
        <v>#DIV/0!</v>
      </c>
      <c r="V7" s="57"/>
      <c r="W7" s="56"/>
      <c r="X7" s="56"/>
      <c r="Y7" s="58"/>
      <c r="Z7" s="12"/>
      <c r="AA7" s="13"/>
      <c r="AB7" s="13"/>
      <c r="AC7" s="14"/>
      <c r="AD7" s="12"/>
      <c r="AE7" s="13"/>
      <c r="AF7" s="13"/>
      <c r="AG7" s="14"/>
      <c r="AH7" s="12"/>
      <c r="AI7" s="13"/>
      <c r="AJ7" s="13"/>
      <c r="AK7" s="14" t="e">
        <f t="shared" si="3"/>
        <v>#DIV/0!</v>
      </c>
      <c r="AL7" s="12"/>
      <c r="AM7" s="13"/>
      <c r="AN7" s="13"/>
      <c r="AO7" s="14"/>
    </row>
    <row r="8" spans="1:41" ht="13.5">
      <c r="A8" s="4" t="s">
        <v>2</v>
      </c>
      <c r="B8" s="12">
        <v>1403</v>
      </c>
      <c r="C8" s="13">
        <v>1403</v>
      </c>
      <c r="D8" s="13">
        <v>705</v>
      </c>
      <c r="E8" s="14">
        <f t="shared" si="0"/>
        <v>5.024946543121882</v>
      </c>
      <c r="F8" s="53">
        <v>496</v>
      </c>
      <c r="G8" s="25"/>
      <c r="H8" s="25"/>
      <c r="I8" s="14" t="e">
        <f t="shared" si="1"/>
        <v>#DIV/0!</v>
      </c>
      <c r="J8" s="54">
        <v>3165</v>
      </c>
      <c r="K8" s="55"/>
      <c r="L8" s="55"/>
      <c r="M8" s="14" t="e">
        <v>#DIV/0!</v>
      </c>
      <c r="N8" s="12"/>
      <c r="O8" s="56"/>
      <c r="P8" s="56"/>
      <c r="Q8" s="14" t="e">
        <v>#DIV/0!</v>
      </c>
      <c r="R8" s="53">
        <v>195</v>
      </c>
      <c r="S8" s="56">
        <v>15</v>
      </c>
      <c r="T8" s="56">
        <v>110</v>
      </c>
      <c r="U8" s="14">
        <f t="shared" si="2"/>
        <v>73.33333333333333</v>
      </c>
      <c r="V8" s="57"/>
      <c r="W8" s="56"/>
      <c r="X8" s="56"/>
      <c r="Y8" s="58"/>
      <c r="Z8" s="12">
        <v>123</v>
      </c>
      <c r="AA8" s="13"/>
      <c r="AB8" s="13"/>
      <c r="AC8" s="14" t="e">
        <v>#DIV/0!</v>
      </c>
      <c r="AD8" s="12"/>
      <c r="AE8" s="13"/>
      <c r="AF8" s="13"/>
      <c r="AG8" s="14" t="e">
        <v>#DIV/0!</v>
      </c>
      <c r="AH8" s="12"/>
      <c r="AI8" s="13"/>
      <c r="AJ8" s="13"/>
      <c r="AK8" s="14" t="e">
        <f t="shared" si="3"/>
        <v>#DIV/0!</v>
      </c>
      <c r="AL8" s="12"/>
      <c r="AM8" s="13"/>
      <c r="AN8" s="13"/>
      <c r="AO8" s="14" t="e">
        <v>#DIV/0!</v>
      </c>
    </row>
    <row r="9" spans="1:41" ht="13.5">
      <c r="A9" s="4" t="s">
        <v>28</v>
      </c>
      <c r="B9" s="12">
        <v>374</v>
      </c>
      <c r="C9" s="13">
        <v>374</v>
      </c>
      <c r="D9" s="56">
        <v>112</v>
      </c>
      <c r="E9" s="14">
        <f t="shared" si="0"/>
        <v>2.994652406417112</v>
      </c>
      <c r="F9" s="53"/>
      <c r="G9" s="25"/>
      <c r="H9" s="25"/>
      <c r="I9" s="14" t="e">
        <f t="shared" si="1"/>
        <v>#DIV/0!</v>
      </c>
      <c r="J9" s="54">
        <v>8711</v>
      </c>
      <c r="K9" s="55"/>
      <c r="L9" s="55"/>
      <c r="M9" s="14" t="e">
        <v>#DIV/0!</v>
      </c>
      <c r="N9" s="12"/>
      <c r="O9" s="56"/>
      <c r="P9" s="56"/>
      <c r="Q9" s="14"/>
      <c r="R9" s="53"/>
      <c r="S9" s="56"/>
      <c r="T9" s="56"/>
      <c r="U9" s="14" t="e">
        <f t="shared" si="2"/>
        <v>#DIV/0!</v>
      </c>
      <c r="V9" s="57"/>
      <c r="W9" s="56"/>
      <c r="X9" s="56"/>
      <c r="Y9" s="58"/>
      <c r="Z9" s="12"/>
      <c r="AA9" s="13"/>
      <c r="AB9" s="13"/>
      <c r="AC9" s="14" t="e">
        <v>#DIV/0!</v>
      </c>
      <c r="AD9" s="12"/>
      <c r="AE9" s="13"/>
      <c r="AF9" s="13"/>
      <c r="AG9" s="14" t="e">
        <v>#DIV/0!</v>
      </c>
      <c r="AH9" s="12"/>
      <c r="AI9" s="13"/>
      <c r="AJ9" s="13"/>
      <c r="AK9" s="14" t="e">
        <f t="shared" si="3"/>
        <v>#DIV/0!</v>
      </c>
      <c r="AL9" s="12"/>
      <c r="AM9" s="13"/>
      <c r="AN9" s="13"/>
      <c r="AO9" s="14" t="e">
        <v>#DIV/0!</v>
      </c>
    </row>
    <row r="10" spans="1:41" ht="13.5">
      <c r="A10" s="4" t="s">
        <v>3</v>
      </c>
      <c r="B10" s="12">
        <v>392</v>
      </c>
      <c r="C10" s="13">
        <v>392</v>
      </c>
      <c r="D10" s="13">
        <v>292</v>
      </c>
      <c r="E10" s="14">
        <f t="shared" si="0"/>
        <v>7.448979591836736</v>
      </c>
      <c r="F10" s="53">
        <v>1081</v>
      </c>
      <c r="G10" s="25">
        <v>241</v>
      </c>
      <c r="H10" s="25">
        <v>143</v>
      </c>
      <c r="I10" s="14">
        <f t="shared" si="1"/>
        <v>5.933609958506224</v>
      </c>
      <c r="J10" s="54">
        <v>5631</v>
      </c>
      <c r="K10" s="55"/>
      <c r="L10" s="55"/>
      <c r="M10" s="14" t="e">
        <v>#DIV/0!</v>
      </c>
      <c r="N10" s="12"/>
      <c r="O10" s="56"/>
      <c r="P10" s="56"/>
      <c r="Q10" s="14" t="e">
        <v>#DIV/0!</v>
      </c>
      <c r="R10" s="53"/>
      <c r="S10" s="56"/>
      <c r="T10" s="56"/>
      <c r="U10" s="14" t="e">
        <f t="shared" si="2"/>
        <v>#DIV/0!</v>
      </c>
      <c r="V10" s="57">
        <v>585</v>
      </c>
      <c r="W10" s="56"/>
      <c r="X10" s="56"/>
      <c r="Y10" s="58" t="e">
        <v>#DIV/0!</v>
      </c>
      <c r="Z10" s="12"/>
      <c r="AA10" s="13"/>
      <c r="AB10" s="13"/>
      <c r="AC10" s="14" t="e">
        <v>#DIV/0!</v>
      </c>
      <c r="AD10" s="12"/>
      <c r="AE10" s="13"/>
      <c r="AF10" s="13"/>
      <c r="AG10" s="14" t="e">
        <v>#DIV/0!</v>
      </c>
      <c r="AH10" s="12"/>
      <c r="AI10" s="13"/>
      <c r="AJ10" s="13"/>
      <c r="AK10" s="14" t="e">
        <f t="shared" si="3"/>
        <v>#DIV/0!</v>
      </c>
      <c r="AL10" s="12"/>
      <c r="AM10" s="13"/>
      <c r="AN10" s="13"/>
      <c r="AO10" s="14" t="e">
        <v>#DIV/0!</v>
      </c>
    </row>
    <row r="11" spans="1:41" ht="13.5">
      <c r="A11" s="4" t="s">
        <v>4</v>
      </c>
      <c r="B11" s="12">
        <v>15</v>
      </c>
      <c r="C11" s="13">
        <v>15</v>
      </c>
      <c r="D11" s="56">
        <v>10.2</v>
      </c>
      <c r="E11" s="14">
        <f t="shared" si="0"/>
        <v>6.799999999999999</v>
      </c>
      <c r="F11" s="53">
        <v>1378</v>
      </c>
      <c r="G11" s="25">
        <v>1378</v>
      </c>
      <c r="H11" s="25">
        <v>527</v>
      </c>
      <c r="I11" s="14">
        <f t="shared" si="1"/>
        <v>3.8243831640058055</v>
      </c>
      <c r="J11" s="54">
        <v>16326</v>
      </c>
      <c r="K11" s="55"/>
      <c r="L11" s="55"/>
      <c r="M11" s="14" t="e">
        <v>#DIV/0!</v>
      </c>
      <c r="N11" s="12">
        <v>879</v>
      </c>
      <c r="O11" s="56"/>
      <c r="P11" s="56"/>
      <c r="Q11" s="14" t="e">
        <v>#DIV/0!</v>
      </c>
      <c r="R11" s="53">
        <v>190</v>
      </c>
      <c r="S11" s="56">
        <v>1</v>
      </c>
      <c r="T11" s="56">
        <v>30</v>
      </c>
      <c r="U11" s="14">
        <f t="shared" si="2"/>
        <v>300</v>
      </c>
      <c r="V11" s="57"/>
      <c r="W11" s="56"/>
      <c r="X11" s="56"/>
      <c r="Y11" s="58"/>
      <c r="Z11" s="12">
        <v>158</v>
      </c>
      <c r="AA11" s="13"/>
      <c r="AB11" s="13"/>
      <c r="AC11" s="14" t="e">
        <v>#DIV/0!</v>
      </c>
      <c r="AD11" s="12">
        <v>591</v>
      </c>
      <c r="AE11" s="13"/>
      <c r="AF11" s="13"/>
      <c r="AG11" s="14" t="e">
        <v>#DIV/0!</v>
      </c>
      <c r="AH11" s="12"/>
      <c r="AI11" s="13"/>
      <c r="AJ11" s="13"/>
      <c r="AK11" s="14" t="e">
        <f t="shared" si="3"/>
        <v>#DIV/0!</v>
      </c>
      <c r="AL11" s="12"/>
      <c r="AM11" s="13"/>
      <c r="AN11" s="13"/>
      <c r="AO11" s="14" t="e">
        <v>#DIV/0!</v>
      </c>
    </row>
    <row r="12" spans="1:41" ht="13.5">
      <c r="A12" s="4" t="s">
        <v>5</v>
      </c>
      <c r="B12" s="12"/>
      <c r="C12" s="13"/>
      <c r="D12" s="13"/>
      <c r="E12" s="14" t="e">
        <f t="shared" si="0"/>
        <v>#DIV/0!</v>
      </c>
      <c r="F12" s="53"/>
      <c r="G12" s="25"/>
      <c r="H12" s="25"/>
      <c r="I12" s="14" t="e">
        <f t="shared" si="1"/>
        <v>#DIV/0!</v>
      </c>
      <c r="J12" s="54">
        <v>4985</v>
      </c>
      <c r="K12" s="55"/>
      <c r="L12" s="55"/>
      <c r="M12" s="14" t="e">
        <v>#DIV/0!</v>
      </c>
      <c r="N12" s="12"/>
      <c r="O12" s="56"/>
      <c r="P12" s="56"/>
      <c r="Q12" s="14"/>
      <c r="R12" s="53">
        <v>10</v>
      </c>
      <c r="S12" s="56"/>
      <c r="T12" s="56"/>
      <c r="U12" s="14" t="e">
        <f t="shared" si="2"/>
        <v>#DIV/0!</v>
      </c>
      <c r="V12" s="57"/>
      <c r="W12" s="56"/>
      <c r="X12" s="56"/>
      <c r="Y12" s="58"/>
      <c r="Z12" s="12">
        <v>11</v>
      </c>
      <c r="AA12" s="13"/>
      <c r="AB12" s="13"/>
      <c r="AC12" s="14" t="e">
        <v>#DIV/0!</v>
      </c>
      <c r="AD12" s="12"/>
      <c r="AE12" s="13"/>
      <c r="AF12" s="13"/>
      <c r="AG12" s="14" t="e">
        <v>#DIV/0!</v>
      </c>
      <c r="AH12" s="12"/>
      <c r="AI12" s="13"/>
      <c r="AJ12" s="13"/>
      <c r="AK12" s="14" t="e">
        <f t="shared" si="3"/>
        <v>#DIV/0!</v>
      </c>
      <c r="AL12" s="12"/>
      <c r="AM12" s="13"/>
      <c r="AN12" s="13"/>
      <c r="AO12" s="14" t="e">
        <v>#DIV/0!</v>
      </c>
    </row>
    <row r="13" spans="1:41" ht="13.5">
      <c r="A13" s="4" t="s">
        <v>6</v>
      </c>
      <c r="B13" s="12"/>
      <c r="C13" s="13"/>
      <c r="D13" s="13"/>
      <c r="E13" s="14" t="e">
        <f t="shared" si="0"/>
        <v>#DIV/0!</v>
      </c>
      <c r="F13" s="53">
        <v>1564</v>
      </c>
      <c r="G13" s="25">
        <v>230</v>
      </c>
      <c r="H13" s="25">
        <v>100</v>
      </c>
      <c r="I13" s="14">
        <f t="shared" si="1"/>
        <v>4.3478260869565215</v>
      </c>
      <c r="J13" s="54">
        <v>8364</v>
      </c>
      <c r="K13" s="55"/>
      <c r="L13" s="55"/>
      <c r="M13" s="14" t="e">
        <v>#DIV/0!</v>
      </c>
      <c r="N13" s="12"/>
      <c r="O13" s="56"/>
      <c r="P13" s="56"/>
      <c r="Q13" s="14" t="e">
        <v>#DIV/0!</v>
      </c>
      <c r="R13" s="53"/>
      <c r="S13" s="56"/>
      <c r="T13" s="56"/>
      <c r="U13" s="14" t="e">
        <f t="shared" si="2"/>
        <v>#DIV/0!</v>
      </c>
      <c r="V13" s="57"/>
      <c r="W13" s="56"/>
      <c r="X13" s="56"/>
      <c r="Y13" s="58"/>
      <c r="Z13" s="12"/>
      <c r="AA13" s="13"/>
      <c r="AB13" s="13"/>
      <c r="AC13" s="14" t="e">
        <v>#DIV/0!</v>
      </c>
      <c r="AD13" s="12"/>
      <c r="AE13" s="13"/>
      <c r="AF13" s="13"/>
      <c r="AG13" s="14" t="e">
        <v>#DIV/0!</v>
      </c>
      <c r="AH13" s="12"/>
      <c r="AI13" s="13"/>
      <c r="AJ13" s="13"/>
      <c r="AK13" s="14" t="e">
        <f t="shared" si="3"/>
        <v>#DIV/0!</v>
      </c>
      <c r="AL13" s="12"/>
      <c r="AM13" s="13"/>
      <c r="AN13" s="13"/>
      <c r="AO13" s="14" t="e">
        <v>#DIV/0!</v>
      </c>
    </row>
    <row r="14" spans="1:41" ht="13.5">
      <c r="A14" s="4" t="s">
        <v>7</v>
      </c>
      <c r="B14" s="12">
        <v>597</v>
      </c>
      <c r="C14" s="13">
        <v>597</v>
      </c>
      <c r="D14" s="13">
        <v>776</v>
      </c>
      <c r="E14" s="14">
        <f t="shared" si="0"/>
        <v>12.998324958123952</v>
      </c>
      <c r="F14" s="53"/>
      <c r="G14" s="25"/>
      <c r="H14" s="25"/>
      <c r="I14" s="14" t="e">
        <f t="shared" si="1"/>
        <v>#DIV/0!</v>
      </c>
      <c r="J14" s="54">
        <v>10252</v>
      </c>
      <c r="K14" s="55"/>
      <c r="L14" s="55"/>
      <c r="M14" s="14" t="e">
        <v>#DIV/0!</v>
      </c>
      <c r="N14" s="12"/>
      <c r="O14" s="56"/>
      <c r="P14" s="56"/>
      <c r="Q14" s="14" t="e">
        <v>#DIV/0!</v>
      </c>
      <c r="R14" s="53"/>
      <c r="S14" s="56"/>
      <c r="T14" s="56"/>
      <c r="U14" s="14" t="e">
        <f t="shared" si="2"/>
        <v>#DIV/0!</v>
      </c>
      <c r="V14" s="57"/>
      <c r="W14" s="56"/>
      <c r="X14" s="56"/>
      <c r="Y14" s="58"/>
      <c r="Z14" s="12"/>
      <c r="AA14" s="13"/>
      <c r="AB14" s="13"/>
      <c r="AC14" s="14" t="e">
        <v>#DIV/0!</v>
      </c>
      <c r="AD14" s="12"/>
      <c r="AE14" s="13"/>
      <c r="AF14" s="13"/>
      <c r="AG14" s="14" t="e">
        <v>#DIV/0!</v>
      </c>
      <c r="AH14" s="12"/>
      <c r="AI14" s="13"/>
      <c r="AJ14" s="13"/>
      <c r="AK14" s="14" t="e">
        <f t="shared" si="3"/>
        <v>#DIV/0!</v>
      </c>
      <c r="AL14" s="12"/>
      <c r="AM14" s="13"/>
      <c r="AN14" s="13"/>
      <c r="AO14" s="14" t="e">
        <v>#DIV/0!</v>
      </c>
    </row>
    <row r="15" spans="1:41" ht="13.5">
      <c r="A15" s="4" t="s">
        <v>8</v>
      </c>
      <c r="B15" s="12"/>
      <c r="C15" s="13"/>
      <c r="D15" s="13"/>
      <c r="E15" s="14" t="e">
        <f t="shared" si="0"/>
        <v>#DIV/0!</v>
      </c>
      <c r="F15" s="53"/>
      <c r="G15" s="25"/>
      <c r="H15" s="25"/>
      <c r="I15" s="14" t="e">
        <f t="shared" si="1"/>
        <v>#DIV/0!</v>
      </c>
      <c r="J15" s="54">
        <v>6294</v>
      </c>
      <c r="K15" s="55"/>
      <c r="L15" s="55"/>
      <c r="M15" s="14" t="e">
        <v>#DIV/0!</v>
      </c>
      <c r="N15" s="12"/>
      <c r="O15" s="56"/>
      <c r="P15" s="56"/>
      <c r="Q15" s="14"/>
      <c r="R15" s="53"/>
      <c r="S15" s="56"/>
      <c r="T15" s="56"/>
      <c r="U15" s="14" t="e">
        <f t="shared" si="2"/>
        <v>#DIV/0!</v>
      </c>
      <c r="V15" s="57"/>
      <c r="W15" s="56"/>
      <c r="X15" s="56"/>
      <c r="Y15" s="58"/>
      <c r="Z15" s="12"/>
      <c r="AA15" s="13"/>
      <c r="AB15" s="13"/>
      <c r="AC15" s="14" t="e">
        <v>#DIV/0!</v>
      </c>
      <c r="AD15" s="12"/>
      <c r="AE15" s="13"/>
      <c r="AF15" s="13"/>
      <c r="AG15" s="14" t="e">
        <v>#DIV/0!</v>
      </c>
      <c r="AH15" s="12"/>
      <c r="AI15" s="13"/>
      <c r="AJ15" s="13"/>
      <c r="AK15" s="14" t="e">
        <f t="shared" si="3"/>
        <v>#DIV/0!</v>
      </c>
      <c r="AL15" s="12"/>
      <c r="AM15" s="13"/>
      <c r="AN15" s="13"/>
      <c r="AO15" s="14" t="e">
        <v>#DIV/0!</v>
      </c>
    </row>
    <row r="16" spans="1:41" ht="13.5">
      <c r="A16" s="4" t="s">
        <v>18</v>
      </c>
      <c r="B16" s="12">
        <v>802</v>
      </c>
      <c r="C16" s="13">
        <v>802</v>
      </c>
      <c r="D16" s="13">
        <v>524</v>
      </c>
      <c r="E16" s="14">
        <f t="shared" si="0"/>
        <v>6.533665835411472</v>
      </c>
      <c r="F16" s="53"/>
      <c r="G16" s="25"/>
      <c r="H16" s="25"/>
      <c r="I16" s="14" t="e">
        <f t="shared" si="1"/>
        <v>#DIV/0!</v>
      </c>
      <c r="J16" s="54">
        <v>12116</v>
      </c>
      <c r="K16" s="55"/>
      <c r="L16" s="55"/>
      <c r="M16" s="14" t="e">
        <v>#DIV/0!</v>
      </c>
      <c r="N16" s="12"/>
      <c r="O16" s="56"/>
      <c r="P16" s="56"/>
      <c r="Q16" s="14"/>
      <c r="R16" s="53"/>
      <c r="S16" s="56"/>
      <c r="T16" s="56"/>
      <c r="U16" s="14" t="e">
        <f t="shared" si="2"/>
        <v>#DIV/0!</v>
      </c>
      <c r="V16" s="57"/>
      <c r="W16" s="56"/>
      <c r="X16" s="56"/>
      <c r="Y16" s="58"/>
      <c r="Z16" s="12"/>
      <c r="AA16" s="13"/>
      <c r="AB16" s="13"/>
      <c r="AC16" s="14"/>
      <c r="AD16" s="80">
        <v>25</v>
      </c>
      <c r="AE16" s="13"/>
      <c r="AF16" s="13"/>
      <c r="AG16" s="14"/>
      <c r="AH16" s="80"/>
      <c r="AI16" s="13"/>
      <c r="AJ16" s="13"/>
      <c r="AK16" s="14" t="e">
        <f t="shared" si="3"/>
        <v>#DIV/0!</v>
      </c>
      <c r="AL16" s="80"/>
      <c r="AM16" s="13"/>
      <c r="AN16" s="13"/>
      <c r="AO16" s="14"/>
    </row>
    <row r="17" spans="1:41" ht="13.5">
      <c r="A17" s="4" t="s">
        <v>9</v>
      </c>
      <c r="B17" s="12"/>
      <c r="C17" s="13"/>
      <c r="D17" s="13"/>
      <c r="E17" s="14" t="e">
        <f t="shared" si="0"/>
        <v>#DIV/0!</v>
      </c>
      <c r="F17" s="53"/>
      <c r="G17" s="25"/>
      <c r="H17" s="25"/>
      <c r="I17" s="14" t="e">
        <f t="shared" si="1"/>
        <v>#DIV/0!</v>
      </c>
      <c r="J17" s="54">
        <v>3840</v>
      </c>
      <c r="K17" s="55"/>
      <c r="L17" s="55"/>
      <c r="M17" s="14" t="e">
        <v>#DIV/0!</v>
      </c>
      <c r="N17" s="12"/>
      <c r="O17" s="56"/>
      <c r="P17" s="56"/>
      <c r="Q17" s="14" t="e">
        <v>#DIV/0!</v>
      </c>
      <c r="R17" s="53">
        <v>3</v>
      </c>
      <c r="S17" s="56"/>
      <c r="T17" s="56"/>
      <c r="U17" s="14" t="e">
        <f t="shared" si="2"/>
        <v>#DIV/0!</v>
      </c>
      <c r="V17" s="57"/>
      <c r="W17" s="56"/>
      <c r="X17" s="56"/>
      <c r="Y17" s="58"/>
      <c r="Z17" s="12">
        <v>8</v>
      </c>
      <c r="AA17" s="13"/>
      <c r="AB17" s="13"/>
      <c r="AC17" s="14" t="e">
        <v>#DIV/0!</v>
      </c>
      <c r="AD17" s="12"/>
      <c r="AE17" s="13"/>
      <c r="AF17" s="13"/>
      <c r="AG17" s="14" t="e">
        <v>#DIV/0!</v>
      </c>
      <c r="AH17" s="12">
        <v>22</v>
      </c>
      <c r="AI17" s="13"/>
      <c r="AJ17" s="13"/>
      <c r="AK17" s="14" t="e">
        <f t="shared" si="3"/>
        <v>#DIV/0!</v>
      </c>
      <c r="AL17" s="12"/>
      <c r="AM17" s="13"/>
      <c r="AN17" s="13"/>
      <c r="AO17" s="14" t="e">
        <v>#DIV/0!</v>
      </c>
    </row>
    <row r="18" spans="1:41" ht="13.5">
      <c r="A18" s="4" t="s">
        <v>10</v>
      </c>
      <c r="B18" s="12">
        <v>200</v>
      </c>
      <c r="C18" s="13">
        <v>200</v>
      </c>
      <c r="D18" s="13">
        <v>100</v>
      </c>
      <c r="E18" s="14">
        <f t="shared" si="0"/>
        <v>5</v>
      </c>
      <c r="F18" s="59"/>
      <c r="G18" s="25"/>
      <c r="H18" s="25"/>
      <c r="I18" s="14" t="e">
        <f t="shared" si="1"/>
        <v>#DIV/0!</v>
      </c>
      <c r="J18" s="54">
        <v>6067</v>
      </c>
      <c r="K18" s="55"/>
      <c r="L18" s="55"/>
      <c r="M18" s="14" t="e">
        <v>#DIV/0!</v>
      </c>
      <c r="N18" s="12"/>
      <c r="O18" s="56"/>
      <c r="P18" s="56"/>
      <c r="Q18" s="14" t="e">
        <v>#DIV/0!</v>
      </c>
      <c r="R18" s="53"/>
      <c r="S18" s="56"/>
      <c r="T18" s="56"/>
      <c r="U18" s="14" t="e">
        <f t="shared" si="2"/>
        <v>#DIV/0!</v>
      </c>
      <c r="V18" s="57"/>
      <c r="W18" s="56"/>
      <c r="X18" s="56"/>
      <c r="Y18" s="58" t="e">
        <v>#DIV/0!</v>
      </c>
      <c r="Z18" s="12"/>
      <c r="AA18" s="13"/>
      <c r="AB18" s="13"/>
      <c r="AC18" s="14" t="e">
        <v>#DIV/0!</v>
      </c>
      <c r="AD18" s="12">
        <v>239</v>
      </c>
      <c r="AE18" s="13"/>
      <c r="AF18" s="13"/>
      <c r="AG18" s="14" t="e">
        <v>#DIV/0!</v>
      </c>
      <c r="AH18" s="80">
        <v>1156</v>
      </c>
      <c r="AI18" s="141">
        <v>1080</v>
      </c>
      <c r="AJ18" s="141">
        <v>577</v>
      </c>
      <c r="AK18" s="142">
        <f t="shared" si="3"/>
        <v>5.342592592592592</v>
      </c>
      <c r="AL18" s="12">
        <v>170</v>
      </c>
      <c r="AM18" s="13"/>
      <c r="AN18" s="13"/>
      <c r="AO18" s="14" t="e">
        <v>#DIV/0!</v>
      </c>
    </row>
    <row r="19" spans="1:41" ht="13.5">
      <c r="A19" s="4" t="s">
        <v>19</v>
      </c>
      <c r="B19" s="12"/>
      <c r="C19" s="13"/>
      <c r="D19" s="13"/>
      <c r="E19" s="14" t="e">
        <f t="shared" si="0"/>
        <v>#DIV/0!</v>
      </c>
      <c r="F19" s="53">
        <v>3399</v>
      </c>
      <c r="G19" s="25"/>
      <c r="H19" s="25"/>
      <c r="I19" s="14" t="e">
        <f t="shared" si="1"/>
        <v>#DIV/0!</v>
      </c>
      <c r="J19" s="54">
        <v>7834</v>
      </c>
      <c r="K19" s="55"/>
      <c r="L19" s="55"/>
      <c r="M19" s="14" t="e">
        <v>#DIV/0!</v>
      </c>
      <c r="N19" s="12">
        <v>2291</v>
      </c>
      <c r="O19" s="56"/>
      <c r="P19" s="56"/>
      <c r="Q19" s="14" t="e">
        <v>#DIV/0!</v>
      </c>
      <c r="R19" s="53">
        <v>129</v>
      </c>
      <c r="S19" s="56"/>
      <c r="T19" s="56"/>
      <c r="U19" s="14" t="e">
        <f t="shared" si="2"/>
        <v>#DIV/0!</v>
      </c>
      <c r="V19" s="57">
        <v>10</v>
      </c>
      <c r="W19" s="56"/>
      <c r="X19" s="56"/>
      <c r="Y19" s="58"/>
      <c r="Z19" s="12">
        <v>305</v>
      </c>
      <c r="AA19" s="13"/>
      <c r="AB19" s="13"/>
      <c r="AC19" s="14" t="e">
        <v>#DIV/0!</v>
      </c>
      <c r="AD19" s="12">
        <v>30</v>
      </c>
      <c r="AE19" s="13"/>
      <c r="AF19" s="13"/>
      <c r="AG19" s="14" t="e">
        <v>#DIV/0!</v>
      </c>
      <c r="AH19" s="12"/>
      <c r="AI19" s="13"/>
      <c r="AJ19" s="13"/>
      <c r="AK19" s="14" t="e">
        <f t="shared" si="3"/>
        <v>#DIV/0!</v>
      </c>
      <c r="AL19" s="12"/>
      <c r="AM19" s="13"/>
      <c r="AN19" s="13"/>
      <c r="AO19" s="14" t="e">
        <v>#DIV/0!</v>
      </c>
    </row>
    <row r="20" spans="1:41" ht="13.5">
      <c r="A20" s="4" t="s">
        <v>17</v>
      </c>
      <c r="B20" s="12"/>
      <c r="C20" s="13"/>
      <c r="D20" s="13"/>
      <c r="E20" s="14" t="e">
        <f t="shared" si="0"/>
        <v>#DIV/0!</v>
      </c>
      <c r="F20" s="53">
        <v>1338</v>
      </c>
      <c r="G20" s="25"/>
      <c r="H20" s="25"/>
      <c r="I20" s="14" t="e">
        <f t="shared" si="1"/>
        <v>#DIV/0!</v>
      </c>
      <c r="J20" s="54">
        <v>1928</v>
      </c>
      <c r="K20" s="55"/>
      <c r="L20" s="55"/>
      <c r="M20" s="14" t="e">
        <v>#DIV/0!</v>
      </c>
      <c r="N20" s="12"/>
      <c r="O20" s="56"/>
      <c r="P20" s="56"/>
      <c r="Q20" s="14" t="e">
        <v>#DIV/0!</v>
      </c>
      <c r="R20" s="53">
        <v>48</v>
      </c>
      <c r="S20" s="56"/>
      <c r="T20" s="56"/>
      <c r="U20" s="14" t="e">
        <f t="shared" si="2"/>
        <v>#DIV/0!</v>
      </c>
      <c r="V20" s="57">
        <v>1120</v>
      </c>
      <c r="W20" s="56"/>
      <c r="X20" s="56"/>
      <c r="Y20" s="58" t="e">
        <v>#DIV/0!</v>
      </c>
      <c r="Z20" s="12">
        <v>160</v>
      </c>
      <c r="AA20" s="13"/>
      <c r="AB20" s="13"/>
      <c r="AC20" s="14" t="e">
        <v>#DIV/0!</v>
      </c>
      <c r="AD20" s="12"/>
      <c r="AE20" s="13"/>
      <c r="AF20" s="13"/>
      <c r="AG20" s="14" t="e">
        <v>#DIV/0!</v>
      </c>
      <c r="AH20" s="12"/>
      <c r="AI20" s="13"/>
      <c r="AJ20" s="13"/>
      <c r="AK20" s="14" t="e">
        <f t="shared" si="3"/>
        <v>#DIV/0!</v>
      </c>
      <c r="AL20" s="12"/>
      <c r="AM20" s="13"/>
      <c r="AN20" s="13"/>
      <c r="AO20" s="14" t="e">
        <v>#DIV/0!</v>
      </c>
    </row>
    <row r="21" spans="1:41" ht="13.5">
      <c r="A21" s="4" t="s">
        <v>11</v>
      </c>
      <c r="B21" s="12"/>
      <c r="C21" s="13"/>
      <c r="D21" s="13"/>
      <c r="E21" s="14" t="e">
        <f t="shared" si="0"/>
        <v>#DIV/0!</v>
      </c>
      <c r="F21" s="53"/>
      <c r="G21" s="25"/>
      <c r="H21" s="25"/>
      <c r="I21" s="14" t="e">
        <f t="shared" si="1"/>
        <v>#DIV/0!</v>
      </c>
      <c r="J21" s="54">
        <v>1137</v>
      </c>
      <c r="K21" s="55"/>
      <c r="L21" s="55"/>
      <c r="M21" s="14" t="e">
        <v>#DIV/0!</v>
      </c>
      <c r="N21" s="12"/>
      <c r="O21" s="56"/>
      <c r="P21" s="56"/>
      <c r="Q21" s="14"/>
      <c r="R21" s="53">
        <v>6</v>
      </c>
      <c r="S21" s="56"/>
      <c r="T21" s="56"/>
      <c r="U21" s="14" t="e">
        <f t="shared" si="2"/>
        <v>#DIV/0!</v>
      </c>
      <c r="V21" s="57"/>
      <c r="W21" s="56"/>
      <c r="X21" s="56"/>
      <c r="Y21" s="58"/>
      <c r="Z21" s="12">
        <v>13</v>
      </c>
      <c r="AA21" s="13"/>
      <c r="AB21" s="13"/>
      <c r="AC21" s="14" t="e">
        <v>#DIV/0!</v>
      </c>
      <c r="AD21" s="12"/>
      <c r="AE21" s="13"/>
      <c r="AF21" s="13"/>
      <c r="AG21" s="14" t="e">
        <v>#DIV/0!</v>
      </c>
      <c r="AH21" s="12"/>
      <c r="AI21" s="13"/>
      <c r="AJ21" s="13"/>
      <c r="AK21" s="14" t="e">
        <f t="shared" si="3"/>
        <v>#DIV/0!</v>
      </c>
      <c r="AL21" s="12"/>
      <c r="AM21" s="13"/>
      <c r="AN21" s="13"/>
      <c r="AO21" s="14" t="e">
        <v>#DIV/0!</v>
      </c>
    </row>
    <row r="22" spans="1:41" ht="13.5">
      <c r="A22" s="4" t="s">
        <v>12</v>
      </c>
      <c r="B22" s="12"/>
      <c r="C22" s="13"/>
      <c r="D22" s="13"/>
      <c r="E22" s="14" t="e">
        <f t="shared" si="0"/>
        <v>#DIV/0!</v>
      </c>
      <c r="F22" s="53">
        <v>852</v>
      </c>
      <c r="G22" s="25">
        <v>180</v>
      </c>
      <c r="H22" s="25">
        <v>105</v>
      </c>
      <c r="I22" s="14">
        <f t="shared" si="1"/>
        <v>5.833333333333334</v>
      </c>
      <c r="J22" s="54">
        <v>3848</v>
      </c>
      <c r="K22" s="55"/>
      <c r="L22" s="55"/>
      <c r="M22" s="14" t="e">
        <v>#DIV/0!</v>
      </c>
      <c r="N22" s="12"/>
      <c r="O22" s="56"/>
      <c r="P22" s="56"/>
      <c r="Q22" s="14" t="e">
        <v>#DIV/0!</v>
      </c>
      <c r="R22" s="53">
        <v>52</v>
      </c>
      <c r="S22" s="56"/>
      <c r="T22" s="56"/>
      <c r="U22" s="14" t="e">
        <f t="shared" si="2"/>
        <v>#DIV/0!</v>
      </c>
      <c r="V22" s="57">
        <v>2282</v>
      </c>
      <c r="W22" s="56"/>
      <c r="X22" s="56"/>
      <c r="Y22" s="58" t="e">
        <v>#DIV/0!</v>
      </c>
      <c r="Z22" s="12">
        <v>38</v>
      </c>
      <c r="AA22" s="13"/>
      <c r="AB22" s="13"/>
      <c r="AC22" s="14" t="e">
        <v>#DIV/0!</v>
      </c>
      <c r="AD22" s="12"/>
      <c r="AE22" s="13"/>
      <c r="AF22" s="13"/>
      <c r="AG22" s="14" t="e">
        <v>#DIV/0!</v>
      </c>
      <c r="AH22" s="80">
        <v>261</v>
      </c>
      <c r="AI22" s="13"/>
      <c r="AJ22" s="13"/>
      <c r="AK22" s="14" t="e">
        <f t="shared" si="3"/>
        <v>#DIV/0!</v>
      </c>
      <c r="AL22" s="80">
        <v>14</v>
      </c>
      <c r="AM22" s="13"/>
      <c r="AN22" s="13"/>
      <c r="AO22" s="14" t="e">
        <v>#DIV/0!</v>
      </c>
    </row>
    <row r="23" spans="1:41" ht="13.5">
      <c r="A23" s="4" t="s">
        <v>16</v>
      </c>
      <c r="B23" s="12">
        <v>380</v>
      </c>
      <c r="C23" s="13">
        <v>380</v>
      </c>
      <c r="D23" s="13">
        <v>316</v>
      </c>
      <c r="E23" s="14">
        <f t="shared" si="0"/>
        <v>8.31578947368421</v>
      </c>
      <c r="F23" s="53">
        <v>750</v>
      </c>
      <c r="G23" s="25">
        <v>241</v>
      </c>
      <c r="H23" s="25">
        <v>364</v>
      </c>
      <c r="I23" s="14">
        <f t="shared" si="1"/>
        <v>15.103734439834025</v>
      </c>
      <c r="J23" s="54">
        <v>2641</v>
      </c>
      <c r="K23" s="55"/>
      <c r="L23" s="55"/>
      <c r="M23" s="14" t="e">
        <v>#DIV/0!</v>
      </c>
      <c r="N23" s="12"/>
      <c r="O23" s="56"/>
      <c r="P23" s="56"/>
      <c r="Q23" s="14"/>
      <c r="R23" s="53">
        <v>509</v>
      </c>
      <c r="S23" s="56"/>
      <c r="T23" s="56"/>
      <c r="U23" s="14" t="e">
        <f t="shared" si="2"/>
        <v>#DIV/0!</v>
      </c>
      <c r="V23" s="57">
        <v>13857</v>
      </c>
      <c r="W23" s="56"/>
      <c r="X23" s="56"/>
      <c r="Y23" s="58" t="e">
        <v>#DIV/0!</v>
      </c>
      <c r="Z23" s="12">
        <v>1545</v>
      </c>
      <c r="AA23" s="13"/>
      <c r="AB23" s="13"/>
      <c r="AC23" s="14" t="e">
        <v>#DIV/0!</v>
      </c>
      <c r="AD23" s="12"/>
      <c r="AE23" s="13"/>
      <c r="AF23" s="13"/>
      <c r="AG23" s="14" t="e">
        <v>#DIV/0!</v>
      </c>
      <c r="AH23" s="12"/>
      <c r="AI23" s="13"/>
      <c r="AJ23" s="13"/>
      <c r="AK23" s="14" t="e">
        <f t="shared" si="3"/>
        <v>#DIV/0!</v>
      </c>
      <c r="AL23" s="12">
        <v>40</v>
      </c>
      <c r="AM23" s="13"/>
      <c r="AN23" s="13"/>
      <c r="AO23" s="14" t="e">
        <v>#DIV/0!</v>
      </c>
    </row>
    <row r="24" spans="1:41" ht="13.5">
      <c r="A24" s="4" t="s">
        <v>13</v>
      </c>
      <c r="B24" s="12">
        <v>1500</v>
      </c>
      <c r="C24" s="13">
        <v>1500</v>
      </c>
      <c r="D24" s="13">
        <v>2013</v>
      </c>
      <c r="E24" s="14">
        <f t="shared" si="0"/>
        <v>13.420000000000002</v>
      </c>
      <c r="F24" s="53">
        <v>3129</v>
      </c>
      <c r="G24" s="25">
        <v>158</v>
      </c>
      <c r="H24" s="25">
        <v>84</v>
      </c>
      <c r="I24" s="14">
        <f t="shared" si="1"/>
        <v>5.3164556962025316</v>
      </c>
      <c r="J24" s="54">
        <v>15246</v>
      </c>
      <c r="K24" s="55"/>
      <c r="L24" s="55"/>
      <c r="M24" s="14" t="e">
        <v>#DIV/0!</v>
      </c>
      <c r="N24" s="12">
        <v>4305</v>
      </c>
      <c r="O24" s="56"/>
      <c r="P24" s="56"/>
      <c r="Q24" s="14" t="e">
        <v>#DIV/0!</v>
      </c>
      <c r="R24" s="53">
        <v>2</v>
      </c>
      <c r="S24" s="56"/>
      <c r="T24" s="56"/>
      <c r="U24" s="14" t="e">
        <f t="shared" si="2"/>
        <v>#DIV/0!</v>
      </c>
      <c r="V24" s="57">
        <v>2205</v>
      </c>
      <c r="W24" s="56"/>
      <c r="X24" s="56"/>
      <c r="Y24" s="58" t="e">
        <v>#DIV/0!</v>
      </c>
      <c r="Z24" s="12">
        <v>43</v>
      </c>
      <c r="AA24" s="13"/>
      <c r="AB24" s="13"/>
      <c r="AC24" s="14" t="e">
        <v>#DIV/0!</v>
      </c>
      <c r="AD24" s="12"/>
      <c r="AE24" s="13"/>
      <c r="AF24" s="13"/>
      <c r="AG24" s="14" t="e">
        <v>#DIV/0!</v>
      </c>
      <c r="AH24" s="12"/>
      <c r="AI24" s="13"/>
      <c r="AJ24" s="13"/>
      <c r="AK24" s="14" t="e">
        <f t="shared" si="3"/>
        <v>#DIV/0!</v>
      </c>
      <c r="AL24" s="12"/>
      <c r="AM24" s="13"/>
      <c r="AN24" s="13"/>
      <c r="AO24" s="14" t="e">
        <v>#DIV/0!</v>
      </c>
    </row>
    <row r="25" spans="1:41" ht="14.25" thickBot="1">
      <c r="A25" s="5" t="s">
        <v>20</v>
      </c>
      <c r="B25" s="15"/>
      <c r="C25" s="16"/>
      <c r="D25" s="16"/>
      <c r="E25" s="14" t="e">
        <f t="shared" si="0"/>
        <v>#DIV/0!</v>
      </c>
      <c r="F25" s="60"/>
      <c r="G25" s="26"/>
      <c r="H25" s="26"/>
      <c r="I25" s="67" t="e">
        <f t="shared" si="1"/>
        <v>#DIV/0!</v>
      </c>
      <c r="J25" s="54">
        <v>327</v>
      </c>
      <c r="K25" s="61"/>
      <c r="L25" s="61"/>
      <c r="M25" s="62" t="e">
        <v>#DIV/0!</v>
      </c>
      <c r="N25" s="63"/>
      <c r="O25" s="64"/>
      <c r="P25" s="64"/>
      <c r="Q25" s="62" t="e">
        <v>#DIV/0!</v>
      </c>
      <c r="R25" s="60">
        <v>163</v>
      </c>
      <c r="S25" s="65"/>
      <c r="T25" s="65"/>
      <c r="U25" s="67" t="e">
        <f t="shared" si="2"/>
        <v>#DIV/0!</v>
      </c>
      <c r="V25" s="57"/>
      <c r="W25" s="65"/>
      <c r="X25" s="65"/>
      <c r="Y25" s="66"/>
      <c r="Z25" s="15">
        <v>220</v>
      </c>
      <c r="AA25" s="16"/>
      <c r="AB25" s="16"/>
      <c r="AC25" s="67" t="e">
        <v>#DIV/0!</v>
      </c>
      <c r="AD25" s="15"/>
      <c r="AE25" s="16"/>
      <c r="AF25" s="16"/>
      <c r="AG25" s="67" t="e">
        <v>#DIV/0!</v>
      </c>
      <c r="AH25" s="15"/>
      <c r="AI25" s="16"/>
      <c r="AJ25" s="16"/>
      <c r="AK25" s="67" t="e">
        <f t="shared" si="3"/>
        <v>#DIV/0!</v>
      </c>
      <c r="AL25" s="15"/>
      <c r="AM25" s="16"/>
      <c r="AN25" s="16"/>
      <c r="AO25" s="67" t="e">
        <v>#DIV/0!</v>
      </c>
    </row>
    <row r="26" spans="1:41" s="147" customFormat="1" ht="15.75" thickBot="1">
      <c r="A26" s="20" t="s">
        <v>27</v>
      </c>
      <c r="B26" s="17">
        <f>SUM(B4:B25)</f>
        <v>6996</v>
      </c>
      <c r="C26" s="18">
        <f>SUM(C4:C25)</f>
        <v>6996</v>
      </c>
      <c r="D26" s="18">
        <f>SUM(D4:D25)</f>
        <v>5857.2</v>
      </c>
      <c r="E26" s="19">
        <f t="shared" si="0"/>
        <v>8.37221269296741</v>
      </c>
      <c r="F26" s="17">
        <f>SUM(F4:F25)</f>
        <v>13987</v>
      </c>
      <c r="G26" s="18">
        <f aca="true" t="shared" si="4" ref="G26:AO26">SUM(G4:G25)</f>
        <v>2428</v>
      </c>
      <c r="H26" s="18">
        <f t="shared" si="4"/>
        <v>1323</v>
      </c>
      <c r="I26" s="146">
        <f t="shared" si="1"/>
        <v>5.448929159802306</v>
      </c>
      <c r="J26" s="18">
        <f t="shared" si="4"/>
        <v>130244</v>
      </c>
      <c r="K26" s="18">
        <f t="shared" si="4"/>
        <v>0</v>
      </c>
      <c r="L26" s="18">
        <f t="shared" si="4"/>
        <v>0</v>
      </c>
      <c r="M26" s="18" t="e">
        <f t="shared" si="4"/>
        <v>#DIV/0!</v>
      </c>
      <c r="N26" s="18">
        <f t="shared" si="4"/>
        <v>7475</v>
      </c>
      <c r="O26" s="18">
        <f t="shared" si="4"/>
        <v>0</v>
      </c>
      <c r="P26" s="18">
        <f t="shared" si="4"/>
        <v>0</v>
      </c>
      <c r="Q26" s="139" t="e">
        <f t="shared" si="4"/>
        <v>#DIV/0!</v>
      </c>
      <c r="R26" s="17">
        <f t="shared" si="4"/>
        <v>1526</v>
      </c>
      <c r="S26" s="18">
        <f t="shared" si="4"/>
        <v>21</v>
      </c>
      <c r="T26" s="18">
        <f t="shared" si="4"/>
        <v>215</v>
      </c>
      <c r="U26" s="146">
        <f t="shared" si="2"/>
        <v>102.38095238095238</v>
      </c>
      <c r="V26" s="18">
        <f t="shared" si="4"/>
        <v>20059</v>
      </c>
      <c r="W26" s="18">
        <f t="shared" si="4"/>
        <v>0</v>
      </c>
      <c r="X26" s="18">
        <f t="shared" si="4"/>
        <v>0</v>
      </c>
      <c r="Y26" s="18" t="e">
        <f t="shared" si="4"/>
        <v>#DIV/0!</v>
      </c>
      <c r="Z26" s="18">
        <f t="shared" si="4"/>
        <v>2739</v>
      </c>
      <c r="AA26" s="18">
        <f t="shared" si="4"/>
        <v>0</v>
      </c>
      <c r="AB26" s="18">
        <f t="shared" si="4"/>
        <v>0</v>
      </c>
      <c r="AC26" s="18" t="e">
        <f t="shared" si="4"/>
        <v>#DIV/0!</v>
      </c>
      <c r="AD26" s="18">
        <f t="shared" si="4"/>
        <v>885</v>
      </c>
      <c r="AE26" s="18">
        <f t="shared" si="4"/>
        <v>0</v>
      </c>
      <c r="AF26" s="18">
        <f t="shared" si="4"/>
        <v>0</v>
      </c>
      <c r="AG26" s="139" t="e">
        <f t="shared" si="4"/>
        <v>#DIV/0!</v>
      </c>
      <c r="AH26" s="17">
        <f t="shared" si="4"/>
        <v>1439</v>
      </c>
      <c r="AI26" s="18">
        <f t="shared" si="4"/>
        <v>1080</v>
      </c>
      <c r="AJ26" s="18">
        <f t="shared" si="4"/>
        <v>577</v>
      </c>
      <c r="AK26" s="146">
        <f t="shared" si="3"/>
        <v>5.342592592592592</v>
      </c>
      <c r="AL26" s="140">
        <f t="shared" si="4"/>
        <v>224</v>
      </c>
      <c r="AM26" s="18">
        <f t="shared" si="4"/>
        <v>0</v>
      </c>
      <c r="AN26" s="18">
        <f t="shared" si="4"/>
        <v>0</v>
      </c>
      <c r="AO26" s="18" t="e">
        <f t="shared" si="4"/>
        <v>#DIV/0!</v>
      </c>
    </row>
    <row r="27" spans="1:41" ht="14.25" thickBot="1">
      <c r="A27" s="6" t="s">
        <v>26</v>
      </c>
      <c r="B27" s="21">
        <v>1686</v>
      </c>
      <c r="C27" s="22">
        <v>1686</v>
      </c>
      <c r="D27" s="22">
        <v>1934</v>
      </c>
      <c r="E27" s="76">
        <f t="shared" si="0"/>
        <v>11.470937129300118</v>
      </c>
      <c r="F27" s="68">
        <v>9357</v>
      </c>
      <c r="G27" s="69">
        <v>587</v>
      </c>
      <c r="H27" s="70">
        <v>568</v>
      </c>
      <c r="I27" s="76">
        <f t="shared" si="1"/>
        <v>9.676320272572402</v>
      </c>
      <c r="J27" s="71"/>
      <c r="K27" s="72"/>
      <c r="L27" s="72"/>
      <c r="M27" s="42"/>
      <c r="N27" s="70"/>
      <c r="O27" s="69"/>
      <c r="P27" s="69"/>
      <c r="Q27" s="73"/>
      <c r="R27" s="74">
        <v>1671</v>
      </c>
      <c r="S27" s="75"/>
      <c r="T27" s="75"/>
      <c r="U27" s="76"/>
      <c r="V27" s="74"/>
      <c r="W27" s="75"/>
      <c r="X27" s="75"/>
      <c r="Y27" s="77"/>
      <c r="Z27" s="78"/>
      <c r="AA27" s="79"/>
      <c r="AB27" s="79"/>
      <c r="AC27" s="76"/>
      <c r="AD27" s="78"/>
      <c r="AE27" s="79"/>
      <c r="AF27" s="79"/>
      <c r="AG27" s="76"/>
      <c r="AH27" s="78"/>
      <c r="AI27" s="79"/>
      <c r="AJ27" s="79"/>
      <c r="AK27" s="76" t="e">
        <f t="shared" si="3"/>
        <v>#DIV/0!</v>
      </c>
      <c r="AL27" s="78"/>
      <c r="AM27" s="79"/>
      <c r="AN27" s="79"/>
      <c r="AO27" s="76"/>
    </row>
  </sheetData>
  <sheetProtection/>
  <mergeCells count="13">
    <mergeCell ref="N2:Q2"/>
    <mergeCell ref="R2:U2"/>
    <mergeCell ref="V2:Y2"/>
    <mergeCell ref="AP1:AR1"/>
    <mergeCell ref="Z2:AC2"/>
    <mergeCell ref="AD2:AG2"/>
    <mergeCell ref="AH2:AK2"/>
    <mergeCell ref="B1:AK1"/>
    <mergeCell ref="A2:A3"/>
    <mergeCell ref="B2:E2"/>
    <mergeCell ref="F2:I2"/>
    <mergeCell ref="J2:M2"/>
    <mergeCell ref="AL2:AO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1" sqref="K1:M1"/>
    </sheetView>
  </sheetViews>
  <sheetFormatPr defaultColWidth="9.125" defaultRowHeight="12.75"/>
  <cols>
    <col min="1" max="1" width="20.625" style="158" customWidth="1"/>
    <col min="2" max="13" width="8.50390625" style="158" customWidth="1"/>
    <col min="14" max="16384" width="9.125" style="158" customWidth="1"/>
  </cols>
  <sheetData>
    <row r="1" spans="1:13" ht="17.25" customHeight="1">
      <c r="A1" s="246" t="s">
        <v>67</v>
      </c>
      <c r="B1" s="246"/>
      <c r="C1" s="246"/>
      <c r="D1" s="246"/>
      <c r="E1" s="246"/>
      <c r="F1" s="246"/>
      <c r="G1" s="246"/>
      <c r="H1" s="246"/>
      <c r="I1" s="246"/>
      <c r="J1" s="246"/>
      <c r="K1" s="244">
        <v>41141</v>
      </c>
      <c r="L1" s="245"/>
      <c r="M1" s="245"/>
    </row>
    <row r="2" spans="1:10" ht="9" customHeight="1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</row>
    <row r="3" spans="1:13" ht="15.75" customHeight="1">
      <c r="A3" s="247" t="s">
        <v>25</v>
      </c>
      <c r="B3" s="249" t="s">
        <v>64</v>
      </c>
      <c r="C3" s="250"/>
      <c r="D3" s="251"/>
      <c r="E3" s="252" t="s">
        <v>33</v>
      </c>
      <c r="F3" s="253"/>
      <c r="G3" s="254"/>
      <c r="H3" s="241" t="s">
        <v>37</v>
      </c>
      <c r="I3" s="242"/>
      <c r="J3" s="243"/>
      <c r="K3" s="241" t="s">
        <v>29</v>
      </c>
      <c r="L3" s="242"/>
      <c r="M3" s="243"/>
    </row>
    <row r="4" spans="1:13" ht="79.5" customHeight="1" thickBot="1">
      <c r="A4" s="248"/>
      <c r="B4" s="161" t="s">
        <v>65</v>
      </c>
      <c r="C4" s="162" t="s">
        <v>66</v>
      </c>
      <c r="D4" s="163" t="s">
        <v>23</v>
      </c>
      <c r="E4" s="164" t="s">
        <v>65</v>
      </c>
      <c r="F4" s="165" t="s">
        <v>66</v>
      </c>
      <c r="G4" s="166" t="s">
        <v>23</v>
      </c>
      <c r="H4" s="167" t="s">
        <v>65</v>
      </c>
      <c r="I4" s="165" t="s">
        <v>66</v>
      </c>
      <c r="J4" s="168" t="s">
        <v>23</v>
      </c>
      <c r="K4" s="167" t="s">
        <v>65</v>
      </c>
      <c r="L4" s="165" t="s">
        <v>66</v>
      </c>
      <c r="M4" s="168" t="s">
        <v>23</v>
      </c>
    </row>
    <row r="5" spans="1:13" ht="15" customHeight="1">
      <c r="A5" s="169" t="s">
        <v>0</v>
      </c>
      <c r="B5" s="170">
        <f>E5+H5</f>
        <v>0</v>
      </c>
      <c r="C5" s="171">
        <f>F5+I5</f>
        <v>0</v>
      </c>
      <c r="D5" s="172" t="e">
        <f>C5/B5*100</f>
        <v>#DIV/0!</v>
      </c>
      <c r="E5" s="173"/>
      <c r="F5" s="174"/>
      <c r="G5" s="175" t="e">
        <f>F5/E5*100</f>
        <v>#DIV/0!</v>
      </c>
      <c r="H5" s="176"/>
      <c r="I5" s="177"/>
      <c r="J5" s="178" t="e">
        <f>I5/H5*100</f>
        <v>#DIV/0!</v>
      </c>
      <c r="K5" s="176"/>
      <c r="L5" s="177"/>
      <c r="M5" s="178" t="e">
        <f>L5/K5*100</f>
        <v>#DIV/0!</v>
      </c>
    </row>
    <row r="6" spans="1:13" ht="15" customHeight="1">
      <c r="A6" s="179" t="s">
        <v>15</v>
      </c>
      <c r="B6" s="180">
        <f aca="true" t="shared" si="0" ref="B6:B26">E6+H6</f>
        <v>6170</v>
      </c>
      <c r="C6" s="181">
        <f aca="true" t="shared" si="1" ref="C6:C26">F6+I6</f>
        <v>432</v>
      </c>
      <c r="D6" s="182">
        <f aca="true" t="shared" si="2" ref="D6:D27">C6/B6*100</f>
        <v>7.00162074554295</v>
      </c>
      <c r="E6" s="183">
        <v>5720</v>
      </c>
      <c r="F6" s="184"/>
      <c r="G6" s="185">
        <f aca="true" t="shared" si="3" ref="G6:G27">F6/E6*100</f>
        <v>0</v>
      </c>
      <c r="H6" s="186">
        <v>450</v>
      </c>
      <c r="I6" s="187">
        <v>432</v>
      </c>
      <c r="J6" s="188">
        <f aca="true" t="shared" si="4" ref="J6:J27">I6/H6*100</f>
        <v>96</v>
      </c>
      <c r="K6" s="186"/>
      <c r="L6" s="187"/>
      <c r="M6" s="188" t="e">
        <f>L6/K6*100</f>
        <v>#DIV/0!</v>
      </c>
    </row>
    <row r="7" spans="1:13" ht="15" customHeight="1">
      <c r="A7" s="179" t="s">
        <v>14</v>
      </c>
      <c r="B7" s="180">
        <f t="shared" si="0"/>
        <v>9685</v>
      </c>
      <c r="C7" s="181">
        <f t="shared" si="1"/>
        <v>0</v>
      </c>
      <c r="D7" s="182">
        <f t="shared" si="2"/>
        <v>0</v>
      </c>
      <c r="E7" s="183">
        <v>8243</v>
      </c>
      <c r="F7" s="184"/>
      <c r="G7" s="185">
        <f t="shared" si="3"/>
        <v>0</v>
      </c>
      <c r="H7" s="186">
        <v>1442</v>
      </c>
      <c r="I7" s="187"/>
      <c r="J7" s="188">
        <f t="shared" si="4"/>
        <v>0</v>
      </c>
      <c r="K7" s="186"/>
      <c r="L7" s="187"/>
      <c r="M7" s="188" t="e">
        <f>L7/K7*100</f>
        <v>#DIV/0!</v>
      </c>
    </row>
    <row r="8" spans="1:13" ht="15" customHeight="1">
      <c r="A8" s="179" t="s">
        <v>1</v>
      </c>
      <c r="B8" s="180">
        <f t="shared" si="0"/>
        <v>1850</v>
      </c>
      <c r="C8" s="181">
        <f t="shared" si="1"/>
        <v>0</v>
      </c>
      <c r="D8" s="182">
        <f t="shared" si="2"/>
        <v>0</v>
      </c>
      <c r="E8" s="183">
        <v>1450</v>
      </c>
      <c r="F8" s="184"/>
      <c r="G8" s="185">
        <f t="shared" si="3"/>
        <v>0</v>
      </c>
      <c r="H8" s="186">
        <v>400</v>
      </c>
      <c r="I8" s="187"/>
      <c r="J8" s="188">
        <f t="shared" si="4"/>
        <v>0</v>
      </c>
      <c r="K8" s="186"/>
      <c r="L8" s="187"/>
      <c r="M8" s="188" t="e">
        <f>L8/K8*100</f>
        <v>#DIV/0!</v>
      </c>
    </row>
    <row r="9" spans="1:13" ht="15" customHeight="1">
      <c r="A9" s="179" t="s">
        <v>2</v>
      </c>
      <c r="B9" s="180">
        <f t="shared" si="0"/>
        <v>14398</v>
      </c>
      <c r="C9" s="181">
        <f t="shared" si="1"/>
        <v>1240</v>
      </c>
      <c r="D9" s="182">
        <f t="shared" si="2"/>
        <v>8.612307264897902</v>
      </c>
      <c r="E9" s="183">
        <v>13698</v>
      </c>
      <c r="F9" s="184"/>
      <c r="G9" s="185">
        <f t="shared" si="3"/>
        <v>0</v>
      </c>
      <c r="H9" s="186">
        <v>700</v>
      </c>
      <c r="I9" s="187">
        <v>1240</v>
      </c>
      <c r="J9" s="188">
        <f t="shared" si="4"/>
        <v>177.14285714285714</v>
      </c>
      <c r="K9" s="186"/>
      <c r="L9" s="187"/>
      <c r="M9" s="188"/>
    </row>
    <row r="10" spans="1:13" ht="15" customHeight="1">
      <c r="A10" s="179" t="s">
        <v>28</v>
      </c>
      <c r="B10" s="180">
        <f t="shared" si="0"/>
        <v>10729</v>
      </c>
      <c r="C10" s="181">
        <f t="shared" si="1"/>
        <v>0</v>
      </c>
      <c r="D10" s="182">
        <f t="shared" si="2"/>
        <v>0</v>
      </c>
      <c r="E10" s="183">
        <v>8948</v>
      </c>
      <c r="F10" s="184"/>
      <c r="G10" s="185">
        <f t="shared" si="3"/>
        <v>0</v>
      </c>
      <c r="H10" s="186">
        <v>1781</v>
      </c>
      <c r="I10" s="187"/>
      <c r="J10" s="188">
        <f t="shared" si="4"/>
        <v>0</v>
      </c>
      <c r="K10" s="186">
        <v>600</v>
      </c>
      <c r="L10" s="187"/>
      <c r="M10" s="188">
        <f aca="true" t="shared" si="5" ref="M10:M20">L10/K10*100</f>
        <v>0</v>
      </c>
    </row>
    <row r="11" spans="1:13" ht="15" customHeight="1">
      <c r="A11" s="179" t="s">
        <v>3</v>
      </c>
      <c r="B11" s="180">
        <f t="shared" si="0"/>
        <v>21307</v>
      </c>
      <c r="C11" s="181">
        <f t="shared" si="1"/>
        <v>106</v>
      </c>
      <c r="D11" s="182">
        <f t="shared" si="2"/>
        <v>0.49748908809311493</v>
      </c>
      <c r="E11" s="183">
        <v>19160</v>
      </c>
      <c r="F11" s="184"/>
      <c r="G11" s="185">
        <f t="shared" si="3"/>
        <v>0</v>
      </c>
      <c r="H11" s="186">
        <v>2147</v>
      </c>
      <c r="I11" s="187">
        <v>106</v>
      </c>
      <c r="J11" s="188">
        <f t="shared" si="4"/>
        <v>4.937121564974383</v>
      </c>
      <c r="K11" s="186"/>
      <c r="L11" s="187"/>
      <c r="M11" s="188" t="e">
        <f t="shared" si="5"/>
        <v>#DIV/0!</v>
      </c>
    </row>
    <row r="12" spans="1:13" ht="15" customHeight="1">
      <c r="A12" s="179" t="s">
        <v>4</v>
      </c>
      <c r="B12" s="180">
        <f t="shared" si="0"/>
        <v>41975</v>
      </c>
      <c r="C12" s="181">
        <f t="shared" si="1"/>
        <v>700</v>
      </c>
      <c r="D12" s="182">
        <f t="shared" si="2"/>
        <v>1.6676593210244193</v>
      </c>
      <c r="E12" s="183">
        <v>29559</v>
      </c>
      <c r="F12" s="184"/>
      <c r="G12" s="185">
        <f t="shared" si="3"/>
        <v>0</v>
      </c>
      <c r="H12" s="186">
        <v>12416</v>
      </c>
      <c r="I12" s="187">
        <v>700</v>
      </c>
      <c r="J12" s="188">
        <f t="shared" si="4"/>
        <v>5.637886597938144</v>
      </c>
      <c r="K12" s="186"/>
      <c r="L12" s="187"/>
      <c r="M12" s="188" t="e">
        <f t="shared" si="5"/>
        <v>#DIV/0!</v>
      </c>
    </row>
    <row r="13" spans="1:13" ht="15" customHeight="1">
      <c r="A13" s="179" t="s">
        <v>5</v>
      </c>
      <c r="B13" s="180">
        <f t="shared" si="0"/>
        <v>13902</v>
      </c>
      <c r="C13" s="181">
        <f t="shared" si="1"/>
        <v>0</v>
      </c>
      <c r="D13" s="182">
        <f t="shared" si="2"/>
        <v>0</v>
      </c>
      <c r="E13" s="183">
        <v>11761</v>
      </c>
      <c r="F13" s="184"/>
      <c r="G13" s="185">
        <f t="shared" si="3"/>
        <v>0</v>
      </c>
      <c r="H13" s="186">
        <v>2141</v>
      </c>
      <c r="I13" s="187"/>
      <c r="J13" s="188">
        <f t="shared" si="4"/>
        <v>0</v>
      </c>
      <c r="K13" s="186"/>
      <c r="L13" s="187"/>
      <c r="M13" s="188" t="e">
        <f t="shared" si="5"/>
        <v>#DIV/0!</v>
      </c>
    </row>
    <row r="14" spans="1:13" ht="15" customHeight="1">
      <c r="A14" s="179" t="s">
        <v>6</v>
      </c>
      <c r="B14" s="180">
        <f t="shared" si="0"/>
        <v>13017</v>
      </c>
      <c r="C14" s="181">
        <f t="shared" si="1"/>
        <v>120</v>
      </c>
      <c r="D14" s="182">
        <f t="shared" si="2"/>
        <v>0.9218713989398479</v>
      </c>
      <c r="E14" s="183">
        <v>12417</v>
      </c>
      <c r="F14" s="184"/>
      <c r="G14" s="185">
        <f t="shared" si="3"/>
        <v>0</v>
      </c>
      <c r="H14" s="186">
        <v>600</v>
      </c>
      <c r="I14" s="187">
        <v>120</v>
      </c>
      <c r="J14" s="188">
        <f t="shared" si="4"/>
        <v>20</v>
      </c>
      <c r="K14" s="186"/>
      <c r="L14" s="187"/>
      <c r="M14" s="188" t="e">
        <f t="shared" si="5"/>
        <v>#DIV/0!</v>
      </c>
    </row>
    <row r="15" spans="1:13" ht="15" customHeight="1">
      <c r="A15" s="179" t="s">
        <v>7</v>
      </c>
      <c r="B15" s="180">
        <f t="shared" si="0"/>
        <v>10670</v>
      </c>
      <c r="C15" s="181">
        <f t="shared" si="1"/>
        <v>0</v>
      </c>
      <c r="D15" s="182">
        <f t="shared" si="2"/>
        <v>0</v>
      </c>
      <c r="E15" s="183">
        <v>8870</v>
      </c>
      <c r="F15" s="184"/>
      <c r="G15" s="185">
        <f t="shared" si="3"/>
        <v>0</v>
      </c>
      <c r="H15" s="186">
        <v>1800</v>
      </c>
      <c r="I15" s="187"/>
      <c r="J15" s="188">
        <f t="shared" si="4"/>
        <v>0</v>
      </c>
      <c r="K15" s="186">
        <v>2150</v>
      </c>
      <c r="L15" s="187"/>
      <c r="M15" s="188">
        <f t="shared" si="5"/>
        <v>0</v>
      </c>
    </row>
    <row r="16" spans="1:13" ht="15" customHeight="1">
      <c r="A16" s="179" t="s">
        <v>8</v>
      </c>
      <c r="B16" s="180">
        <f t="shared" si="0"/>
        <v>7907</v>
      </c>
      <c r="C16" s="181">
        <f t="shared" si="1"/>
        <v>0</v>
      </c>
      <c r="D16" s="182">
        <f t="shared" si="2"/>
        <v>0</v>
      </c>
      <c r="E16" s="183">
        <v>7607</v>
      </c>
      <c r="F16" s="184"/>
      <c r="G16" s="185">
        <f t="shared" si="3"/>
        <v>0</v>
      </c>
      <c r="H16" s="186">
        <v>300</v>
      </c>
      <c r="I16" s="187"/>
      <c r="J16" s="188">
        <f t="shared" si="4"/>
        <v>0</v>
      </c>
      <c r="K16" s="186"/>
      <c r="L16" s="187"/>
      <c r="M16" s="188" t="e">
        <f t="shared" si="5"/>
        <v>#DIV/0!</v>
      </c>
    </row>
    <row r="17" spans="1:13" ht="15" customHeight="1">
      <c r="A17" s="179" t="s">
        <v>18</v>
      </c>
      <c r="B17" s="180">
        <f t="shared" si="0"/>
        <v>11600</v>
      </c>
      <c r="C17" s="181">
        <f t="shared" si="1"/>
        <v>1444</v>
      </c>
      <c r="D17" s="182">
        <f t="shared" si="2"/>
        <v>12.448275862068964</v>
      </c>
      <c r="E17" s="183">
        <v>10100</v>
      </c>
      <c r="F17" s="184">
        <v>270</v>
      </c>
      <c r="G17" s="185">
        <f t="shared" si="3"/>
        <v>2.6732673267326734</v>
      </c>
      <c r="H17" s="186">
        <v>1500</v>
      </c>
      <c r="I17" s="187">
        <v>1174</v>
      </c>
      <c r="J17" s="188">
        <f t="shared" si="4"/>
        <v>78.26666666666667</v>
      </c>
      <c r="K17" s="186">
        <v>1000</v>
      </c>
      <c r="L17" s="187"/>
      <c r="M17" s="188">
        <f t="shared" si="5"/>
        <v>0</v>
      </c>
    </row>
    <row r="18" spans="1:13" ht="15" customHeight="1">
      <c r="A18" s="179" t="s">
        <v>9</v>
      </c>
      <c r="B18" s="180">
        <f t="shared" si="0"/>
        <v>6068</v>
      </c>
      <c r="C18" s="181">
        <f t="shared" si="1"/>
        <v>0</v>
      </c>
      <c r="D18" s="182">
        <f t="shared" si="2"/>
        <v>0</v>
      </c>
      <c r="E18" s="183">
        <v>5918</v>
      </c>
      <c r="F18" s="184"/>
      <c r="G18" s="185">
        <f t="shared" si="3"/>
        <v>0</v>
      </c>
      <c r="H18" s="186">
        <v>150</v>
      </c>
      <c r="I18" s="187"/>
      <c r="J18" s="188">
        <f t="shared" si="4"/>
        <v>0</v>
      </c>
      <c r="K18" s="186"/>
      <c r="L18" s="187"/>
      <c r="M18" s="188" t="e">
        <f t="shared" si="5"/>
        <v>#DIV/0!</v>
      </c>
    </row>
    <row r="19" spans="1:13" ht="15" customHeight="1">
      <c r="A19" s="179" t="s">
        <v>10</v>
      </c>
      <c r="B19" s="180">
        <f t="shared" si="0"/>
        <v>5430</v>
      </c>
      <c r="C19" s="181">
        <f t="shared" si="1"/>
        <v>400</v>
      </c>
      <c r="D19" s="182">
        <f t="shared" si="2"/>
        <v>7.366482504604052</v>
      </c>
      <c r="E19" s="183">
        <v>3930</v>
      </c>
      <c r="F19" s="184"/>
      <c r="G19" s="185">
        <f t="shared" si="3"/>
        <v>0</v>
      </c>
      <c r="H19" s="186">
        <v>1500</v>
      </c>
      <c r="I19" s="187">
        <v>400</v>
      </c>
      <c r="J19" s="188">
        <f t="shared" si="4"/>
        <v>26.666666666666668</v>
      </c>
      <c r="K19" s="186"/>
      <c r="L19" s="187"/>
      <c r="M19" s="188" t="e">
        <f t="shared" si="5"/>
        <v>#DIV/0!</v>
      </c>
    </row>
    <row r="20" spans="1:13" ht="15" customHeight="1">
      <c r="A20" s="179" t="s">
        <v>19</v>
      </c>
      <c r="B20" s="180">
        <f t="shared" si="0"/>
        <v>13000</v>
      </c>
      <c r="C20" s="181">
        <f t="shared" si="1"/>
        <v>0</v>
      </c>
      <c r="D20" s="182">
        <f t="shared" si="2"/>
        <v>0</v>
      </c>
      <c r="E20" s="183">
        <v>12600</v>
      </c>
      <c r="F20" s="184"/>
      <c r="G20" s="185">
        <f t="shared" si="3"/>
        <v>0</v>
      </c>
      <c r="H20" s="186">
        <v>400</v>
      </c>
      <c r="I20" s="187"/>
      <c r="J20" s="188">
        <f t="shared" si="4"/>
        <v>0</v>
      </c>
      <c r="K20" s="186"/>
      <c r="L20" s="187"/>
      <c r="M20" s="188" t="e">
        <f t="shared" si="5"/>
        <v>#DIV/0!</v>
      </c>
    </row>
    <row r="21" spans="1:13" ht="15" customHeight="1">
      <c r="A21" s="179" t="s">
        <v>17</v>
      </c>
      <c r="B21" s="180">
        <f t="shared" si="0"/>
        <v>18826</v>
      </c>
      <c r="C21" s="181">
        <f t="shared" si="1"/>
        <v>0</v>
      </c>
      <c r="D21" s="182">
        <f t="shared" si="2"/>
        <v>0</v>
      </c>
      <c r="E21" s="183">
        <v>18826</v>
      </c>
      <c r="F21" s="184"/>
      <c r="G21" s="185">
        <f t="shared" si="3"/>
        <v>0</v>
      </c>
      <c r="H21" s="186"/>
      <c r="I21" s="187"/>
      <c r="J21" s="188"/>
      <c r="K21" s="186"/>
      <c r="L21" s="187"/>
      <c r="M21" s="188"/>
    </row>
    <row r="22" spans="1:13" ht="15" customHeight="1">
      <c r="A22" s="179" t="s">
        <v>11</v>
      </c>
      <c r="B22" s="180">
        <f t="shared" si="0"/>
        <v>9872</v>
      </c>
      <c r="C22" s="181">
        <f t="shared" si="1"/>
        <v>0</v>
      </c>
      <c r="D22" s="182">
        <f t="shared" si="2"/>
        <v>0</v>
      </c>
      <c r="E22" s="183">
        <v>9322</v>
      </c>
      <c r="F22" s="184"/>
      <c r="G22" s="185">
        <f t="shared" si="3"/>
        <v>0</v>
      </c>
      <c r="H22" s="186">
        <v>550</v>
      </c>
      <c r="I22" s="187"/>
      <c r="J22" s="188">
        <f t="shared" si="4"/>
        <v>0</v>
      </c>
      <c r="K22" s="186"/>
      <c r="L22" s="187"/>
      <c r="M22" s="188"/>
    </row>
    <row r="23" spans="1:13" ht="15" customHeight="1">
      <c r="A23" s="179" t="s">
        <v>12</v>
      </c>
      <c r="B23" s="180">
        <f t="shared" si="0"/>
        <v>15000</v>
      </c>
      <c r="C23" s="181">
        <f t="shared" si="1"/>
        <v>61</v>
      </c>
      <c r="D23" s="182">
        <f t="shared" si="2"/>
        <v>0.4066666666666666</v>
      </c>
      <c r="E23" s="183">
        <v>14135</v>
      </c>
      <c r="F23" s="184"/>
      <c r="G23" s="185">
        <f t="shared" si="3"/>
        <v>0</v>
      </c>
      <c r="H23" s="186">
        <v>865</v>
      </c>
      <c r="I23" s="187">
        <v>61</v>
      </c>
      <c r="J23" s="188">
        <f t="shared" si="4"/>
        <v>7.0520231213872835</v>
      </c>
      <c r="K23" s="186"/>
      <c r="L23" s="187"/>
      <c r="M23" s="188" t="e">
        <f>L23/K23*100</f>
        <v>#DIV/0!</v>
      </c>
    </row>
    <row r="24" spans="1:13" ht="15" customHeight="1">
      <c r="A24" s="179" t="s">
        <v>16</v>
      </c>
      <c r="B24" s="180">
        <f t="shared" si="0"/>
        <v>15668</v>
      </c>
      <c r="C24" s="181">
        <f t="shared" si="1"/>
        <v>160</v>
      </c>
      <c r="D24" s="182">
        <f t="shared" si="2"/>
        <v>1.0211896859841716</v>
      </c>
      <c r="E24" s="183">
        <v>13237</v>
      </c>
      <c r="F24" s="184"/>
      <c r="G24" s="185">
        <f t="shared" si="3"/>
        <v>0</v>
      </c>
      <c r="H24" s="186">
        <v>2431</v>
      </c>
      <c r="I24" s="187">
        <v>160</v>
      </c>
      <c r="J24" s="188">
        <f t="shared" si="4"/>
        <v>6.581653640477169</v>
      </c>
      <c r="K24" s="186"/>
      <c r="L24" s="187"/>
      <c r="M24" s="188" t="e">
        <f>L24/K24*100</f>
        <v>#DIV/0!</v>
      </c>
    </row>
    <row r="25" spans="1:13" ht="15" customHeight="1">
      <c r="A25" s="179" t="s">
        <v>13</v>
      </c>
      <c r="B25" s="180">
        <f t="shared" si="0"/>
        <v>23909</v>
      </c>
      <c r="C25" s="181">
        <f t="shared" si="1"/>
        <v>1328</v>
      </c>
      <c r="D25" s="182">
        <f t="shared" si="2"/>
        <v>5.554393742941988</v>
      </c>
      <c r="E25" s="183">
        <v>20940</v>
      </c>
      <c r="F25" s="184"/>
      <c r="G25" s="185">
        <f t="shared" si="3"/>
        <v>0</v>
      </c>
      <c r="H25" s="186">
        <v>2969</v>
      </c>
      <c r="I25" s="187">
        <v>1328</v>
      </c>
      <c r="J25" s="188">
        <f t="shared" si="4"/>
        <v>44.72886493768946</v>
      </c>
      <c r="K25" s="186"/>
      <c r="L25" s="187"/>
      <c r="M25" s="188" t="e">
        <f>L25/K25*100</f>
        <v>#DIV/0!</v>
      </c>
    </row>
    <row r="26" spans="1:13" ht="14.25" thickBot="1">
      <c r="A26" s="189" t="s">
        <v>20</v>
      </c>
      <c r="B26" s="190">
        <f t="shared" si="0"/>
        <v>1500</v>
      </c>
      <c r="C26" s="191">
        <f t="shared" si="1"/>
        <v>0</v>
      </c>
      <c r="D26" s="192">
        <f t="shared" si="2"/>
        <v>0</v>
      </c>
      <c r="E26" s="193">
        <v>1100</v>
      </c>
      <c r="F26" s="194"/>
      <c r="G26" s="195">
        <f t="shared" si="3"/>
        <v>0</v>
      </c>
      <c r="H26" s="196">
        <v>400</v>
      </c>
      <c r="I26" s="197"/>
      <c r="J26" s="198">
        <f t="shared" si="4"/>
        <v>0</v>
      </c>
      <c r="K26" s="196"/>
      <c r="L26" s="197"/>
      <c r="M26" s="198" t="e">
        <f>L26/K26*100</f>
        <v>#DIV/0!</v>
      </c>
    </row>
    <row r="27" spans="1:13" s="208" customFormat="1" ht="15.75" thickBot="1">
      <c r="A27" s="199" t="s">
        <v>27</v>
      </c>
      <c r="B27" s="200">
        <f>SUM(E27,H27)</f>
        <v>272483</v>
      </c>
      <c r="C27" s="201">
        <f>SUM(F27,I27)</f>
        <v>5991</v>
      </c>
      <c r="D27" s="202">
        <f t="shared" si="2"/>
        <v>2.198669274780445</v>
      </c>
      <c r="E27" s="203">
        <f>SUM(E5:E26)</f>
        <v>237541</v>
      </c>
      <c r="F27" s="204">
        <f>SUM(F5:F26)</f>
        <v>270</v>
      </c>
      <c r="G27" s="205">
        <f t="shared" si="3"/>
        <v>0.11366458842894489</v>
      </c>
      <c r="H27" s="206">
        <f>SUM(H5:H26)</f>
        <v>34942</v>
      </c>
      <c r="I27" s="204">
        <f>SUM(I5:I26)</f>
        <v>5721</v>
      </c>
      <c r="J27" s="207">
        <f t="shared" si="4"/>
        <v>16.372846431228893</v>
      </c>
      <c r="K27" s="206">
        <f>SUM(K5:K26)</f>
        <v>3750</v>
      </c>
      <c r="L27" s="204">
        <f>SUM(L5:L26)</f>
        <v>0</v>
      </c>
      <c r="M27" s="207">
        <f>L27/K27*100</f>
        <v>0</v>
      </c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2012-08-20T06:51:02Z</cp:lastPrinted>
  <dcterms:created xsi:type="dcterms:W3CDTF">2010-05-11T04:54:26Z</dcterms:created>
  <dcterms:modified xsi:type="dcterms:W3CDTF">2012-08-20T07:46:29Z</dcterms:modified>
  <cp:category/>
  <cp:version/>
  <cp:contentType/>
  <cp:contentStatus/>
</cp:coreProperties>
</file>