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<sst xmlns="http://schemas.openxmlformats.org/spreadsheetml/2006/main" count="368" uniqueCount="125">
  <si>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</si>
  <si>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</si>
  <si>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</si>
  <si>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</si>
  <si>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</si>
  <si>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</si>
  <si>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</si>
  <si>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</si>
  <si>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</si>
  <si>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</si>
  <si>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</si>
  <si>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</si>
  <si>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</si>
  <si>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</si>
  <si>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</si>
  <si>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</si>
  <si>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</si>
  <si>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</si>
  <si>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</si>
  <si>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</si>
  <si>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</si>
  <si>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</si>
  <si>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</si>
  <si>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</si>
  <si>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</si>
  <si>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</si>
  <si>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</si>
  <si>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</si>
  <si>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</si>
  <si>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</si>
  <si>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</si>
  <si>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</si>
  <si>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</si>
  <si>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</si>
  <si>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</si>
  <si>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</si>
  <si>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</si>
  <si>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</si>
  <si>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</si>
  <si>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</si>
  <si>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</si>
  <si>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</si>
  <si>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</si>
  <si>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</si>
  <si>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</si>
  <si>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</si>
  <si>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</si>
  <si>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</si>
  <si>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</si>
  <si>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</si>
  <si>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</si>
  <si>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</si>
  <si>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</si>
  <si>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</si>
  <si>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</si>
  <si>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</si>
  <si>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</si>
  <si>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</si>
  <si>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</si>
  <si>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</si>
  <si>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</si>
  <si>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</si>
  <si>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</si>
  <si>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</si>
  <si>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</si>
  <si>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</si>
  <si>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</si>
  <si>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</si>
  <si>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</si>
  <si>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</si>
  <si>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</si>
  <si>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</si>
  <si>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</si>
  <si>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</si>
  <si>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</si>
  <si>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</si>
  <si>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</si>
  <si>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</si>
  <si>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</si>
  <si>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</si>
  <si>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</si>
  <si>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</si>
  <si>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</si>
  <si>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</si>
  <si>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</si>
  <si>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</si>
  <si>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</si>
  <si>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</si>
  <si>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</si>
  <si>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</si>
  <si>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</si>
  <si>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</si>
  <si>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</si>
  <si>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</si>
  <si>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</si>
  <si>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</si>
  <si>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</si>
  <si>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</si>
  <si>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</si>
  <si>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</si>
  <si>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</si>
  <si>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</si>
  <si>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</si>
  <si>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</si>
  <si>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</si>
  <si>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</si>
  <si>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</si>
  <si>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</si>
  <si>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</si>
  <si>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</si>
  <si>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</si>
  <si>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</si>
  <si>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</si>
  <si>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</si>
  <si>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</si>
  <si>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</si>
  <si>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</si>
  <si>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</si>
  <si>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</si>
  <si>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</si>
  <si>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21.12</t>
  </si>
  <si>
    <t>Уборка сельскохозяйственных культур    22.12.2017</t>
  </si>
  <si>
    <t>Уборка технических культур, картофеля и овощей 22.12.2017</t>
  </si>
  <si>
    <t>Оперативная сводка по полевым работам на 22.12.2017</t>
  </si>
  <si>
    <t>22.12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</si>
</sst>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4" xfId="57" applyNumberFormat="1" applyFont="1" applyFill="1" applyBorder="1" applyAlignment="1">
      <alignment horizontal="center"/>
      <protection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19" xfId="60" applyFont="1" applyFill="1" applyBorder="1" applyAlignment="1" applyProtection="1">
      <alignment horizontal="center" vertical="center" wrapText="1"/>
      <protection locked="0"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2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3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/>
      <protection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8.2539062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5" t="s">
        <v>121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2" t="s">
        <v>0</v>
      </c>
      <c r="B3" s="424" t="s">
        <v>1</v>
      </c>
      <c r="C3" s="426" t="s">
        <v>2</v>
      </c>
      <c r="D3" s="427"/>
      <c r="E3" s="427"/>
      <c r="F3" s="427"/>
      <c r="G3" s="427"/>
      <c r="H3" s="410" t="s">
        <v>3</v>
      </c>
      <c r="I3" s="410"/>
      <c r="J3" s="410"/>
      <c r="K3" s="410"/>
      <c r="L3" s="428"/>
      <c r="M3" s="411" t="s">
        <v>4</v>
      </c>
      <c r="N3" s="411"/>
      <c r="O3" s="411"/>
      <c r="P3" s="411"/>
      <c r="Q3" s="412"/>
      <c r="R3" s="411" t="s">
        <v>5</v>
      </c>
      <c r="S3" s="411"/>
      <c r="T3" s="411"/>
      <c r="U3" s="411"/>
      <c r="V3" s="412"/>
      <c r="W3" s="411" t="s">
        <v>6</v>
      </c>
      <c r="X3" s="411"/>
      <c r="Y3" s="411"/>
      <c r="Z3" s="411"/>
      <c r="AA3" s="412"/>
      <c r="AB3" s="411" t="s">
        <v>7</v>
      </c>
      <c r="AC3" s="411"/>
      <c r="AD3" s="411"/>
      <c r="AE3" s="411"/>
      <c r="AF3" s="412"/>
      <c r="AG3" s="411" t="s">
        <v>8</v>
      </c>
      <c r="AH3" s="411"/>
      <c r="AI3" s="411"/>
      <c r="AJ3" s="411"/>
      <c r="AK3" s="412"/>
      <c r="AL3" s="411" t="s">
        <v>9</v>
      </c>
      <c r="AM3" s="411"/>
      <c r="AN3" s="411"/>
      <c r="AO3" s="411"/>
      <c r="AP3" s="412"/>
      <c r="AQ3" s="413" t="s">
        <v>10</v>
      </c>
      <c r="AR3" s="413"/>
      <c r="AS3" s="413"/>
      <c r="AT3" s="413"/>
      <c r="AU3" s="414"/>
      <c r="AV3" s="411" t="s">
        <v>11</v>
      </c>
      <c r="AW3" s="411"/>
      <c r="AX3" s="411"/>
      <c r="AY3" s="411"/>
      <c r="AZ3" s="412"/>
      <c r="BA3" s="411" t="s">
        <v>12</v>
      </c>
      <c r="BB3" s="411"/>
      <c r="BC3" s="411"/>
      <c r="BD3" s="411"/>
      <c r="BE3" s="412"/>
      <c r="BF3" s="429" t="s">
        <v>13</v>
      </c>
      <c r="BG3" s="413"/>
      <c r="BH3" s="413"/>
      <c r="BI3" s="413"/>
      <c r="BJ3" s="430"/>
      <c r="BK3" s="416" t="s">
        <v>14</v>
      </c>
      <c r="BL3" s="417"/>
      <c r="BM3" s="417"/>
      <c r="BN3" s="417"/>
      <c r="BO3" s="418"/>
      <c r="BP3" s="419" t="s">
        <v>15</v>
      </c>
      <c r="BQ3" s="420"/>
      <c r="BR3" s="420"/>
      <c r="BS3" s="420"/>
      <c r="BT3" s="420"/>
      <c r="BU3" s="420"/>
      <c r="BV3" s="421"/>
    </row>
    <row r="4" spans="1:74" ht="88.5" customHeight="1" thickBot="1">
      <c r="A4" s="423"/>
      <c r="B4" s="425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84" t="s">
        <v>87</v>
      </c>
      <c r="BG4" s="92" t="s">
        <v>17</v>
      </c>
      <c r="BH4" s="92" t="s">
        <v>18</v>
      </c>
      <c r="BI4" s="92" t="s">
        <v>19</v>
      </c>
      <c r="BJ4" s="257" t="s">
        <v>20</v>
      </c>
      <c r="BK4" s="391" t="s">
        <v>27</v>
      </c>
      <c r="BL4" s="98" t="s">
        <v>17</v>
      </c>
      <c r="BM4" s="98" t="s">
        <v>18</v>
      </c>
      <c r="BN4" s="98" t="s">
        <v>19</v>
      </c>
      <c r="BO4" s="392" t="s">
        <v>20</v>
      </c>
      <c r="BP4" s="274" t="s">
        <v>27</v>
      </c>
      <c r="BQ4" s="241" t="s">
        <v>17</v>
      </c>
      <c r="BR4" s="241" t="s">
        <v>18</v>
      </c>
      <c r="BS4" s="241" t="s">
        <v>88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78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85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79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86">
        <v>60</v>
      </c>
      <c r="BG6" s="26">
        <v>60</v>
      </c>
      <c r="BH6" s="26">
        <f>BG6/BF6*100</f>
        <v>100</v>
      </c>
      <c r="BI6" s="26">
        <v>122</v>
      </c>
      <c r="BJ6" s="376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6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79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86">
        <v>75</v>
      </c>
      <c r="BG7" s="26">
        <v>75</v>
      </c>
      <c r="BH7" s="26">
        <f>BG7/BF7*100</f>
        <v>100</v>
      </c>
      <c r="BI7" s="26">
        <v>130</v>
      </c>
      <c r="BJ7" s="376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6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79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86"/>
      <c r="BG8" s="26"/>
      <c r="BH8" s="26"/>
      <c r="BI8" s="26"/>
      <c r="BJ8" s="376"/>
      <c r="BK8" s="94"/>
      <c r="BL8" s="24"/>
      <c r="BM8" s="24"/>
      <c r="BN8" s="24"/>
      <c r="BO8" s="376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79" t="s">
        <v>32</v>
      </c>
      <c r="B9" s="407">
        <v>20</v>
      </c>
      <c r="C9" s="13">
        <f t="shared" si="0"/>
        <v>22592</v>
      </c>
      <c r="D9" s="13">
        <f aca="true" t="shared" si="11" ref="D9:D18">I9+N9+S9+X9+AC9+AH9+AM9+AR9+AW9+BB9+BG9+BL9</f>
        <v>21740</v>
      </c>
      <c r="E9" s="14">
        <f aca="true" t="shared" si="12" ref="E9:E18">D9/C9*100</f>
        <v>96.22875354107649</v>
      </c>
      <c r="F9" s="13">
        <f aca="true" t="shared" si="13" ref="F9:F18">K9+P9+U9+Z9+AE9+AJ9+AO9+AT9+AY9+BD9+BI9+BN9</f>
        <v>55547</v>
      </c>
      <c r="G9" s="15">
        <f aca="true" t="shared" si="14" ref="G9:G18">F9/D9*10</f>
        <v>25.550597976080955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>
        <v>160</v>
      </c>
      <c r="AS9" s="29">
        <f aca="true" t="shared" si="18" ref="AS9:AS20">AR9/AQ9*100</f>
        <v>15.810276679841898</v>
      </c>
      <c r="AT9" s="24">
        <v>400</v>
      </c>
      <c r="AU9" s="256">
        <f aca="true" t="shared" si="19" ref="AU9:AU20">AT9/AR9*10</f>
        <v>25</v>
      </c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86"/>
      <c r="BG9" s="26"/>
      <c r="BH9" s="26"/>
      <c r="BI9" s="26"/>
      <c r="BJ9" s="376"/>
      <c r="BK9" s="94">
        <v>25</v>
      </c>
      <c r="BL9" s="24">
        <v>25</v>
      </c>
      <c r="BM9" s="24">
        <f>BL9/BK9*100</f>
        <v>100</v>
      </c>
      <c r="BN9" s="24">
        <v>25</v>
      </c>
      <c r="BO9" s="376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79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20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t="shared" si="18"/>
        <v>100</v>
      </c>
      <c r="AT10" s="24">
        <v>400</v>
      </c>
      <c r="AU10" s="256">
        <f t="shared" si="19"/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86">
        <v>32</v>
      </c>
      <c r="BG10" s="26">
        <v>32</v>
      </c>
      <c r="BH10" s="26">
        <f>BG10/BF10*100</f>
        <v>100</v>
      </c>
      <c r="BI10" s="26">
        <v>60.8</v>
      </c>
      <c r="BJ10" s="376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6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79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20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8"/>
        <v>100</v>
      </c>
      <c r="AT11" s="24">
        <v>35</v>
      </c>
      <c r="AU11" s="256">
        <f t="shared" si="19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86"/>
      <c r="BG11" s="26"/>
      <c r="BH11" s="26"/>
      <c r="BI11" s="26"/>
      <c r="BJ11" s="376"/>
      <c r="BK11" s="94"/>
      <c r="BL11" s="24"/>
      <c r="BM11" s="24"/>
      <c r="BN11" s="24"/>
      <c r="BO11" s="376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79" t="s">
        <v>35</v>
      </c>
      <c r="B12" s="407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20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8"/>
        <v>23.74245472837022</v>
      </c>
      <c r="AT12" s="24">
        <v>733</v>
      </c>
      <c r="AU12" s="256">
        <f t="shared" si="19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86">
        <v>250</v>
      </c>
      <c r="BG12" s="26">
        <v>250</v>
      </c>
      <c r="BH12" s="26">
        <f>BG12/BF12*100</f>
        <v>100</v>
      </c>
      <c r="BI12" s="26">
        <v>500</v>
      </c>
      <c r="BJ12" s="376">
        <f>BI12/BG12*10</f>
        <v>20</v>
      </c>
      <c r="BK12" s="94"/>
      <c r="BL12" s="24"/>
      <c r="BM12" s="24"/>
      <c r="BN12" s="24"/>
      <c r="BO12" s="376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79" t="s">
        <v>36</v>
      </c>
      <c r="B13" s="407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20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8"/>
        <v>100</v>
      </c>
      <c r="AT13" s="30">
        <v>14</v>
      </c>
      <c r="AU13" s="256">
        <f t="shared" si="19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86"/>
      <c r="BG13" s="30"/>
      <c r="BH13" s="26"/>
      <c r="BI13" s="30"/>
      <c r="BJ13" s="376"/>
      <c r="BK13" s="94"/>
      <c r="BL13" s="29"/>
      <c r="BM13" s="24"/>
      <c r="BN13" s="29"/>
      <c r="BO13" s="376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79" t="s">
        <v>37</v>
      </c>
      <c r="B14" s="407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20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8"/>
        <v>100</v>
      </c>
      <c r="AT14" s="30">
        <v>5288</v>
      </c>
      <c r="AU14" s="256">
        <f t="shared" si="19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86"/>
      <c r="BG14" s="30"/>
      <c r="BH14" s="26"/>
      <c r="BI14" s="30"/>
      <c r="BJ14" s="376"/>
      <c r="BK14" s="94"/>
      <c r="BL14" s="29"/>
      <c r="BM14" s="24"/>
      <c r="BN14" s="29"/>
      <c r="BO14" s="376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79" t="s">
        <v>38</v>
      </c>
      <c r="B15" s="407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20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8"/>
        <v>100</v>
      </c>
      <c r="AT15" s="29">
        <v>962</v>
      </c>
      <c r="AU15" s="256">
        <f t="shared" si="19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86"/>
      <c r="BG15" s="30"/>
      <c r="BH15" s="26"/>
      <c r="BI15" s="30"/>
      <c r="BJ15" s="376"/>
      <c r="BK15" s="94"/>
      <c r="BL15" s="29"/>
      <c r="BM15" s="24"/>
      <c r="BN15" s="29"/>
      <c r="BO15" s="376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79" t="s">
        <v>39</v>
      </c>
      <c r="B16" s="407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86"/>
      <c r="BG16" s="30"/>
      <c r="BH16" s="26"/>
      <c r="BI16" s="30"/>
      <c r="BJ16" s="376"/>
      <c r="BK16" s="94">
        <v>10</v>
      </c>
      <c r="BL16" s="29">
        <v>10</v>
      </c>
      <c r="BM16" s="24">
        <f>BL16/BK16*100</f>
        <v>100</v>
      </c>
      <c r="BN16" s="29">
        <v>10</v>
      </c>
      <c r="BO16" s="376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79" t="s">
        <v>40</v>
      </c>
      <c r="B17" s="407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20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86"/>
      <c r="BG17" s="30"/>
      <c r="BH17" s="26"/>
      <c r="BI17" s="30"/>
      <c r="BJ17" s="376"/>
      <c r="BK17" s="94"/>
      <c r="BL17" s="29"/>
      <c r="BM17" s="24"/>
      <c r="BN17" s="29"/>
      <c r="BO17" s="376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79" t="s">
        <v>41</v>
      </c>
      <c r="B18" s="407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20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86"/>
      <c r="BG18" s="30"/>
      <c r="BH18" s="26"/>
      <c r="BI18" s="30"/>
      <c r="BJ18" s="376"/>
      <c r="BK18" s="94"/>
      <c r="BL18" s="29"/>
      <c r="BM18" s="24"/>
      <c r="BN18" s="29"/>
      <c r="BO18" s="376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79" t="s">
        <v>42</v>
      </c>
      <c r="B19" s="407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86"/>
      <c r="BG19" s="30"/>
      <c r="BH19" s="26"/>
      <c r="BI19" s="30"/>
      <c r="BJ19" s="376"/>
      <c r="BK19" s="94"/>
      <c r="BL19" s="29"/>
      <c r="BM19" s="24"/>
      <c r="BN19" s="29"/>
      <c r="BO19" s="376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79" t="s">
        <v>43</v>
      </c>
      <c r="B20" s="407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8"/>
        <v>78.99159663865547</v>
      </c>
      <c r="AT20" s="24">
        <v>1513</v>
      </c>
      <c r="AU20" s="256">
        <f t="shared" si="19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86">
        <v>336</v>
      </c>
      <c r="BG20" s="26">
        <v>336</v>
      </c>
      <c r="BH20" s="26">
        <f>BG20/BF20*100</f>
        <v>100</v>
      </c>
      <c r="BI20" s="26">
        <v>1131</v>
      </c>
      <c r="BJ20" s="376">
        <f>BI20/BG20*10</f>
        <v>33.660714285714285</v>
      </c>
      <c r="BK20" s="94"/>
      <c r="BL20" s="24"/>
      <c r="BM20" s="24"/>
      <c r="BN20" s="24"/>
      <c r="BO20" s="376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79" t="s">
        <v>44</v>
      </c>
      <c r="B21" s="407"/>
      <c r="C21" s="13">
        <f>SUM(H21+M21+R21+W21+AB21+AG21+AL21+AQ21+AV21+BA21+BF21+BK21+BP21)</f>
        <v>32231</v>
      </c>
      <c r="D21" s="13">
        <f t="shared" si="29"/>
        <v>31587</v>
      </c>
      <c r="E21" s="14">
        <f t="shared" si="30"/>
        <v>98.00192361391207</v>
      </c>
      <c r="F21" s="13">
        <f t="shared" si="31"/>
        <v>94972</v>
      </c>
      <c r="G21" s="15">
        <f t="shared" si="32"/>
        <v>30.066799632760315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1197</v>
      </c>
      <c r="AS21" s="29">
        <f>AR21/AQ21*100</f>
        <v>65.0190114068441</v>
      </c>
      <c r="AT21" s="24">
        <v>4782</v>
      </c>
      <c r="AU21" s="256">
        <f>AT21/AR21*10</f>
        <v>39.9498746867168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86"/>
      <c r="BG21" s="26"/>
      <c r="BH21" s="26"/>
      <c r="BI21" s="26"/>
      <c r="BJ21" s="376"/>
      <c r="BK21" s="94"/>
      <c r="BL21" s="24"/>
      <c r="BM21" s="24"/>
      <c r="BN21" s="24"/>
      <c r="BO21" s="376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79" t="s">
        <v>45</v>
      </c>
      <c r="B22" s="407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86">
        <v>255</v>
      </c>
      <c r="BG22" s="26">
        <v>255</v>
      </c>
      <c r="BH22" s="26">
        <f>BG22/BF22*100</f>
        <v>100</v>
      </c>
      <c r="BI22" s="26">
        <v>382</v>
      </c>
      <c r="BJ22" s="376">
        <f>BI22/BG22*10</f>
        <v>14.980392156862745</v>
      </c>
      <c r="BK22" s="94"/>
      <c r="BL22" s="24"/>
      <c r="BM22" s="24"/>
      <c r="BN22" s="24"/>
      <c r="BO22" s="376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79" t="s">
        <v>46</v>
      </c>
      <c r="B23" s="407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86">
        <v>285</v>
      </c>
      <c r="BG23" s="30">
        <v>285</v>
      </c>
      <c r="BH23" s="26">
        <f>BG23/BF23*100</f>
        <v>100</v>
      </c>
      <c r="BI23" s="30">
        <v>722</v>
      </c>
      <c r="BJ23" s="376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6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79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86">
        <v>50</v>
      </c>
      <c r="BG24" s="26">
        <v>50</v>
      </c>
      <c r="BH24" s="26">
        <f>BG24/BF24*100</f>
        <v>100</v>
      </c>
      <c r="BI24" s="26">
        <v>111</v>
      </c>
      <c r="BJ24" s="376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6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0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400">
        <f>AR25/AQ25*100</f>
        <v>37.80443475099964</v>
      </c>
      <c r="AT25" s="58">
        <v>8320</v>
      </c>
      <c r="AU25" s="398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86">
        <v>330</v>
      </c>
      <c r="BG25" s="26">
        <v>330</v>
      </c>
      <c r="BH25" s="26">
        <f>BG25/BF25*100</f>
        <v>100</v>
      </c>
      <c r="BI25" s="26">
        <v>659</v>
      </c>
      <c r="BJ25" s="376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6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20</v>
      </c>
      <c r="C26" s="69">
        <f>SUM(C5:C25)</f>
        <v>572039</v>
      </c>
      <c r="D26" s="69">
        <f>SUM(D5:D25)</f>
        <v>567879</v>
      </c>
      <c r="E26" s="70">
        <f>D26/C26*100</f>
        <v>99.27277685612344</v>
      </c>
      <c r="F26" s="69">
        <f>SUM(F5:F25)</f>
        <v>1675426.4</v>
      </c>
      <c r="G26" s="70">
        <f t="shared" si="32"/>
        <v>29.503228680757694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4056</v>
      </c>
      <c r="AS26" s="401">
        <f>AR26/AQ26*100</f>
        <v>49.36708860759494</v>
      </c>
      <c r="AT26" s="102">
        <f>SUM(AT5:AT25)</f>
        <v>22447</v>
      </c>
      <c r="AU26" s="399">
        <f>AT26/AR26*10</f>
        <v>55.34270216962525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8">
        <f t="shared" si="36"/>
        <v>11.46945749679624</v>
      </c>
      <c r="BF26" s="387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7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1" t="s">
        <v>50</v>
      </c>
      <c r="B27" s="269">
        <v>0</v>
      </c>
      <c r="C27" s="402">
        <v>541321</v>
      </c>
      <c r="D27" s="403">
        <v>537735</v>
      </c>
      <c r="E27" s="404">
        <v>99.3</v>
      </c>
      <c r="F27" s="403">
        <v>1319691</v>
      </c>
      <c r="G27" s="405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406">
        <v>66.8</v>
      </c>
      <c r="AT27" s="67">
        <v>22357</v>
      </c>
      <c r="AU27" s="394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4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19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7.00390625" style="289" customWidth="1"/>
    <col min="17" max="17" width="6.875" style="289" hidden="1" customWidth="1"/>
    <col min="18" max="18" width="6.375" style="289" hidden="1" customWidth="1"/>
    <col min="19" max="19" width="7.00390625" style="289" hidden="1" customWidth="1"/>
    <col min="20" max="20" width="6.875" style="289" hidden="1" customWidth="1"/>
    <col min="21" max="21" width="14.00390625" style="289" hidden="1" customWidth="1"/>
    <col min="22" max="22" width="7.625" style="289" hidden="1" customWidth="1"/>
    <col min="23" max="23" width="6.375" style="289" hidden="1" customWidth="1"/>
    <col min="24" max="24" width="6.125" style="289" hidden="1" customWidth="1"/>
    <col min="25" max="27" width="6.875" style="289" hidden="1" customWidth="1"/>
    <col min="28" max="28" width="3.875" style="289" hidden="1" customWidth="1"/>
    <col min="29" max="29" width="6.875" style="289" hidden="1" customWidth="1"/>
    <col min="30" max="30" width="9.25390625" style="289" hidden="1" customWidth="1"/>
    <col min="31" max="31" width="7.00390625" style="289" customWidth="1"/>
    <col min="32" max="32" width="6.125" style="289" customWidth="1"/>
    <col min="33" max="33" width="5.25390625" style="289" customWidth="1"/>
    <col min="34" max="34" width="6.25390625" style="289" customWidth="1"/>
    <col min="35" max="35" width="7.25390625" style="289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375" style="289" hidden="1" customWidth="1"/>
    <col min="44" max="44" width="11.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7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431" t="s">
        <v>122</v>
      </c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437" t="s">
        <v>0</v>
      </c>
      <c r="B3" s="439" t="s">
        <v>51</v>
      </c>
      <c r="C3" s="434"/>
      <c r="D3" s="434"/>
      <c r="E3" s="434"/>
      <c r="F3" s="440"/>
      <c r="G3" s="441" t="s">
        <v>52</v>
      </c>
      <c r="H3" s="441"/>
      <c r="I3" s="441"/>
      <c r="J3" s="441"/>
      <c r="K3" s="441"/>
      <c r="L3" s="442" t="s">
        <v>53</v>
      </c>
      <c r="M3" s="443"/>
      <c r="N3" s="443"/>
      <c r="O3" s="443"/>
      <c r="P3" s="444"/>
      <c r="Q3" s="433" t="s">
        <v>54</v>
      </c>
      <c r="R3" s="434"/>
      <c r="S3" s="434"/>
      <c r="T3" s="434"/>
      <c r="U3" s="445"/>
      <c r="V3" s="433" t="s">
        <v>55</v>
      </c>
      <c r="W3" s="434"/>
      <c r="X3" s="434"/>
      <c r="Y3" s="434"/>
      <c r="Z3" s="445"/>
      <c r="AA3" s="433" t="s">
        <v>56</v>
      </c>
      <c r="AB3" s="434"/>
      <c r="AC3" s="434"/>
      <c r="AD3" s="445"/>
      <c r="AE3" s="448" t="s">
        <v>57</v>
      </c>
      <c r="AF3" s="435"/>
      <c r="AG3" s="435"/>
      <c r="AH3" s="435"/>
      <c r="AI3" s="436"/>
      <c r="AJ3" s="448" t="s">
        <v>58</v>
      </c>
      <c r="AK3" s="435"/>
      <c r="AL3" s="435"/>
      <c r="AM3" s="435"/>
      <c r="AN3" s="436"/>
      <c r="AO3" s="433" t="s">
        <v>59</v>
      </c>
      <c r="AP3" s="434"/>
      <c r="AQ3" s="434"/>
      <c r="AR3" s="434"/>
      <c r="AS3" s="435" t="s">
        <v>60</v>
      </c>
      <c r="AT3" s="435"/>
      <c r="AU3" s="435"/>
      <c r="AV3" s="435"/>
      <c r="AW3" s="436"/>
      <c r="AX3" s="446" t="s">
        <v>61</v>
      </c>
      <c r="AY3" s="435"/>
      <c r="AZ3" s="435"/>
      <c r="BA3" s="435"/>
      <c r="BB3" s="447"/>
      <c r="BC3" s="448" t="s">
        <v>62</v>
      </c>
      <c r="BD3" s="435"/>
      <c r="BE3" s="435"/>
      <c r="BF3" s="435"/>
      <c r="BG3" s="436"/>
      <c r="BH3" s="433" t="s">
        <v>119</v>
      </c>
      <c r="BI3" s="434"/>
      <c r="BJ3" s="434"/>
      <c r="BK3" s="445"/>
    </row>
    <row r="4" spans="1:63" s="282" customFormat="1" ht="84" customHeight="1" thickBot="1">
      <c r="A4" s="438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408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3525</v>
      </c>
      <c r="I7" s="196">
        <f t="shared" si="0"/>
        <v>54.1641057160418</v>
      </c>
      <c r="J7" s="144">
        <v>4113</v>
      </c>
      <c r="K7" s="145">
        <f>IF(J7&gt;0,J7/H7*10,"")</f>
        <v>11.668085106382978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/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671</v>
      </c>
      <c r="I8" s="196">
        <f t="shared" si="0"/>
        <v>51.81467181467182</v>
      </c>
      <c r="J8" s="144">
        <v>557</v>
      </c>
      <c r="K8" s="145">
        <f t="shared" si="1"/>
        <v>8.301043219076007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5191</v>
      </c>
      <c r="I9" s="196">
        <f t="shared" si="0"/>
        <v>67.8030303030303</v>
      </c>
      <c r="J9" s="144">
        <v>7913</v>
      </c>
      <c r="K9" s="145">
        <f t="shared" si="1"/>
        <v>15.24369100366018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6798</v>
      </c>
      <c r="I10" s="196">
        <f t="shared" si="0"/>
        <v>68.30101476941626</v>
      </c>
      <c r="J10" s="144">
        <v>7154</v>
      </c>
      <c r="K10" s="145">
        <f t="shared" si="1"/>
        <v>10.523683436304797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7972</v>
      </c>
      <c r="I11" s="196">
        <f t="shared" si="0"/>
        <v>50.0879617994471</v>
      </c>
      <c r="J11" s="144">
        <v>6412</v>
      </c>
      <c r="K11" s="145">
        <f t="shared" si="1"/>
        <v>8.0431510286001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25634</v>
      </c>
      <c r="H12" s="144">
        <v>18165</v>
      </c>
      <c r="I12" s="196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3672</v>
      </c>
      <c r="BG12" s="266">
        <f t="shared" si="5"/>
        <v>207.4576271186441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5505</v>
      </c>
      <c r="I13" s="196">
        <f t="shared" si="6"/>
        <v>50.42132258655432</v>
      </c>
      <c r="J13" s="144">
        <v>5810</v>
      </c>
      <c r="K13" s="145">
        <f t="shared" si="1"/>
        <v>10.55404178019982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12162</v>
      </c>
      <c r="H14" s="144">
        <v>11471</v>
      </c>
      <c r="I14" s="196">
        <f t="shared" si="6"/>
        <v>94.3183686893603</v>
      </c>
      <c r="J14" s="144">
        <v>14394</v>
      </c>
      <c r="K14" s="145">
        <f t="shared" si="1"/>
        <v>12.548164937668904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11179</v>
      </c>
      <c r="I17" s="196">
        <f t="shared" si="6"/>
        <v>85.44023234484867</v>
      </c>
      <c r="J17" s="144">
        <v>9826</v>
      </c>
      <c r="K17" s="145">
        <f t="shared" si="1"/>
        <v>8.789694963771357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3829</v>
      </c>
      <c r="I18" s="196">
        <f t="shared" si="6"/>
        <v>83.04055519410106</v>
      </c>
      <c r="J18" s="144">
        <v>3081</v>
      </c>
      <c r="K18" s="145">
        <f t="shared" si="1"/>
        <v>8.046487333507443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5552</v>
      </c>
      <c r="I19" s="196">
        <f aca="true" t="shared" si="10" ref="I19:I25">H19/G19*100</f>
        <v>69.03755284755036</v>
      </c>
      <c r="J19" s="144">
        <v>3057</v>
      </c>
      <c r="K19" s="145">
        <f t="shared" si="1"/>
        <v>5.506123919308358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9340</v>
      </c>
      <c r="I20" s="196">
        <f t="shared" si="10"/>
        <v>61.11765475723073</v>
      </c>
      <c r="J20" s="144">
        <v>11675</v>
      </c>
      <c r="K20" s="145">
        <f t="shared" si="1"/>
        <v>12.5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3221</v>
      </c>
      <c r="I23" s="196">
        <f t="shared" si="10"/>
        <v>35.65419526234226</v>
      </c>
      <c r="J23" s="144">
        <v>4325</v>
      </c>
      <c r="K23" s="145">
        <f t="shared" si="1"/>
        <v>13.427506985408257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3809</v>
      </c>
      <c r="I24" s="196">
        <f t="shared" si="10"/>
        <v>34.81082069091574</v>
      </c>
      <c r="J24" s="144">
        <v>3960</v>
      </c>
      <c r="K24" s="145">
        <f t="shared" si="1"/>
        <v>10.396429509057494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20812</v>
      </c>
      <c r="I25" s="196">
        <f t="shared" si="10"/>
        <v>82.13425944196693</v>
      </c>
      <c r="J25" s="144">
        <v>35493</v>
      </c>
      <c r="K25" s="145">
        <f t="shared" si="1"/>
        <v>17.05410340188353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5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/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89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212442</v>
      </c>
      <c r="H27" s="284">
        <f>SUM(H6:H25)</f>
        <v>140421</v>
      </c>
      <c r="I27" s="228">
        <f>H27/G27*100</f>
        <v>66.09851159375265</v>
      </c>
      <c r="J27" s="284">
        <f>SUM(J6:J25)</f>
        <v>172144</v>
      </c>
      <c r="K27" s="157">
        <f t="shared" si="1"/>
        <v>12.259135029660806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0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2477</v>
      </c>
      <c r="AF27" s="225">
        <f>SUM(AF6:AF25)</f>
        <v>2477</v>
      </c>
      <c r="AG27" s="233">
        <f>AF27/AE27*100</f>
        <v>100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44820</v>
      </c>
      <c r="BG27" s="159">
        <f t="shared" si="5"/>
        <v>301.2906695348212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90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82">
        <v>14727</v>
      </c>
      <c r="M28" s="383">
        <v>14173</v>
      </c>
      <c r="N28" s="383">
        <v>96.23820194201127</v>
      </c>
      <c r="O28" s="383">
        <v>490723</v>
      </c>
      <c r="P28" s="393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G1:AL2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1" width="41.25390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24.125" style="0" hidden="1" customWidth="1"/>
    <col min="8" max="8" width="19.00390625" style="0" hidden="1" customWidth="1"/>
    <col min="9" max="9" width="23.00390625" style="0" hidden="1" customWidth="1"/>
    <col min="10" max="10" width="19.00390625" style="0" hidden="1" customWidth="1"/>
    <col min="11" max="11" width="22.125" style="0" hidden="1" customWidth="1"/>
    <col min="12" max="12" width="18.375" style="0" hidden="1" customWidth="1"/>
    <col min="13" max="13" width="0.1289062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49" t="s">
        <v>123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/>
      <c r="M1" s="450"/>
      <c r="N1" s="450"/>
      <c r="O1" s="450"/>
      <c r="P1" s="450"/>
    </row>
    <row r="2" spans="1:9" ht="18.75" customHeight="1" thickBot="1">
      <c r="A2" s="290"/>
      <c r="F2" s="457"/>
      <c r="G2" s="457"/>
      <c r="H2" s="457"/>
      <c r="I2" s="457"/>
    </row>
    <row r="3" spans="1:16" ht="18.75" customHeight="1" thickBot="1">
      <c r="A3" s="458" t="s">
        <v>90</v>
      </c>
      <c r="B3" s="460" t="s">
        <v>91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51" t="s">
        <v>92</v>
      </c>
      <c r="O3" s="452"/>
      <c r="P3" s="453"/>
    </row>
    <row r="4" spans="1:16" ht="18.75" customHeight="1">
      <c r="A4" s="459"/>
      <c r="B4" s="463" t="s">
        <v>93</v>
      </c>
      <c r="C4" s="464"/>
      <c r="D4" s="464"/>
      <c r="E4" s="465"/>
      <c r="F4" s="466" t="s">
        <v>94</v>
      </c>
      <c r="G4" s="467"/>
      <c r="H4" s="467"/>
      <c r="I4" s="468"/>
      <c r="J4" s="466" t="s">
        <v>95</v>
      </c>
      <c r="K4" s="467"/>
      <c r="L4" s="467"/>
      <c r="M4" s="468"/>
      <c r="N4" s="454"/>
      <c r="O4" s="455"/>
      <c r="P4" s="456"/>
    </row>
    <row r="5" spans="1:16" ht="19.5" thickBot="1">
      <c r="A5" s="459"/>
      <c r="B5" s="291" t="s">
        <v>96</v>
      </c>
      <c r="C5" s="292" t="s">
        <v>97</v>
      </c>
      <c r="D5" s="292" t="s">
        <v>98</v>
      </c>
      <c r="E5" s="293" t="s">
        <v>18</v>
      </c>
      <c r="F5" s="291" t="s">
        <v>96</v>
      </c>
      <c r="G5" s="292" t="s">
        <v>97</v>
      </c>
      <c r="H5" s="292" t="s">
        <v>98</v>
      </c>
      <c r="I5" s="294" t="s">
        <v>18</v>
      </c>
      <c r="J5" s="291" t="s">
        <v>96</v>
      </c>
      <c r="K5" s="292" t="s">
        <v>97</v>
      </c>
      <c r="L5" s="292" t="s">
        <v>98</v>
      </c>
      <c r="M5" s="294" t="s">
        <v>18</v>
      </c>
      <c r="N5" s="295" t="s">
        <v>96</v>
      </c>
      <c r="O5" s="296" t="s">
        <v>99</v>
      </c>
      <c r="P5" s="297" t="s">
        <v>18</v>
      </c>
    </row>
    <row r="6" spans="1:16" ht="18.75">
      <c r="A6" s="298" t="s">
        <v>28</v>
      </c>
      <c r="B6" s="299">
        <v>469</v>
      </c>
      <c r="C6" s="300">
        <v>469</v>
      </c>
      <c r="D6" s="300">
        <v>469</v>
      </c>
      <c r="E6" s="301">
        <f aca="true" t="shared" si="0" ref="E6:E27">D6/B6*100</f>
        <v>100</v>
      </c>
      <c r="F6" s="302"/>
      <c r="G6" s="303"/>
      <c r="H6" s="303"/>
      <c r="I6" s="304"/>
      <c r="J6" s="302"/>
      <c r="K6" s="303"/>
      <c r="L6" s="303"/>
      <c r="M6" s="304"/>
      <c r="N6" s="305"/>
      <c r="O6" s="306"/>
      <c r="P6" s="307"/>
    </row>
    <row r="7" spans="1:16" ht="18.75">
      <c r="A7" s="298" t="s">
        <v>29</v>
      </c>
      <c r="B7" s="308">
        <v>5955</v>
      </c>
      <c r="C7" s="309">
        <v>5955</v>
      </c>
      <c r="D7" s="309">
        <v>5955</v>
      </c>
      <c r="E7" s="310">
        <f t="shared" si="0"/>
        <v>100</v>
      </c>
      <c r="F7" s="311">
        <v>4499</v>
      </c>
      <c r="G7" s="312">
        <v>4499</v>
      </c>
      <c r="H7" s="312">
        <v>4499</v>
      </c>
      <c r="I7" s="313">
        <f aca="true" t="shared" si="1" ref="I7:I27">H7/F7*100</f>
        <v>100</v>
      </c>
      <c r="J7" s="311">
        <v>404</v>
      </c>
      <c r="K7" s="312">
        <v>404</v>
      </c>
      <c r="L7" s="312">
        <v>404</v>
      </c>
      <c r="M7" s="313">
        <f>L7/J7*100</f>
        <v>100</v>
      </c>
      <c r="N7" s="314">
        <v>4136</v>
      </c>
      <c r="O7" s="315">
        <v>9386</v>
      </c>
      <c r="P7" s="316">
        <f aca="true" t="shared" si="2" ref="P7:P26">IF(O7&gt;0,O7/N7*100,"")</f>
        <v>226.93423597678918</v>
      </c>
    </row>
    <row r="8" spans="1:16" ht="18.75">
      <c r="A8" s="298" t="s">
        <v>30</v>
      </c>
      <c r="B8" s="308">
        <v>5042</v>
      </c>
      <c r="C8" s="309">
        <v>5042</v>
      </c>
      <c r="D8" s="309">
        <v>5042</v>
      </c>
      <c r="E8" s="310">
        <f t="shared" si="0"/>
        <v>100</v>
      </c>
      <c r="F8" s="311">
        <v>3022</v>
      </c>
      <c r="G8" s="312">
        <v>3022</v>
      </c>
      <c r="H8" s="312">
        <v>3022</v>
      </c>
      <c r="I8" s="313">
        <f t="shared" si="1"/>
        <v>100</v>
      </c>
      <c r="J8" s="311"/>
      <c r="K8" s="312"/>
      <c r="L8" s="312"/>
      <c r="M8" s="313"/>
      <c r="N8" s="314">
        <v>8116</v>
      </c>
      <c r="O8" s="315">
        <v>10802</v>
      </c>
      <c r="P8" s="316">
        <f t="shared" si="2"/>
        <v>133.0951207491375</v>
      </c>
    </row>
    <row r="9" spans="1:16" ht="18.75">
      <c r="A9" s="298" t="s">
        <v>31</v>
      </c>
      <c r="B9" s="308">
        <v>3723</v>
      </c>
      <c r="C9" s="309">
        <v>3723</v>
      </c>
      <c r="D9" s="309">
        <v>3723</v>
      </c>
      <c r="E9" s="310">
        <f t="shared" si="0"/>
        <v>100</v>
      </c>
      <c r="F9" s="311">
        <v>2482</v>
      </c>
      <c r="G9" s="312">
        <v>2482</v>
      </c>
      <c r="H9" s="312">
        <v>2482</v>
      </c>
      <c r="I9" s="313">
        <f t="shared" si="1"/>
        <v>100</v>
      </c>
      <c r="J9" s="311"/>
      <c r="K9" s="312"/>
      <c r="L9" s="312"/>
      <c r="M9" s="313"/>
      <c r="N9" s="314">
        <v>5045</v>
      </c>
      <c r="O9" s="315">
        <v>5992</v>
      </c>
      <c r="P9" s="316">
        <f t="shared" si="2"/>
        <v>118.77106045589694</v>
      </c>
    </row>
    <row r="10" spans="1:16" ht="18.75">
      <c r="A10" s="298" t="s">
        <v>32</v>
      </c>
      <c r="B10" s="308">
        <v>2759</v>
      </c>
      <c r="C10" s="309">
        <v>2759</v>
      </c>
      <c r="D10" s="309">
        <v>2759</v>
      </c>
      <c r="E10" s="310">
        <f t="shared" si="0"/>
        <v>100</v>
      </c>
      <c r="F10" s="311">
        <v>185</v>
      </c>
      <c r="G10" s="312">
        <v>185</v>
      </c>
      <c r="H10" s="312">
        <v>185</v>
      </c>
      <c r="I10" s="313">
        <f t="shared" si="1"/>
        <v>100</v>
      </c>
      <c r="J10" s="311"/>
      <c r="K10" s="312"/>
      <c r="L10" s="312"/>
      <c r="M10" s="313"/>
      <c r="N10" s="314">
        <v>14821</v>
      </c>
      <c r="O10" s="315">
        <v>14824</v>
      </c>
      <c r="P10" s="316">
        <f t="shared" si="2"/>
        <v>100.02024154915323</v>
      </c>
    </row>
    <row r="11" spans="1:16" ht="18.75">
      <c r="A11" s="298" t="s">
        <v>33</v>
      </c>
      <c r="B11" s="308">
        <v>3383</v>
      </c>
      <c r="C11" s="309">
        <v>3383</v>
      </c>
      <c r="D11" s="309">
        <v>3383</v>
      </c>
      <c r="E11" s="310">
        <f t="shared" si="0"/>
        <v>100</v>
      </c>
      <c r="F11" s="311">
        <v>6286</v>
      </c>
      <c r="G11" s="312">
        <v>6286</v>
      </c>
      <c r="H11" s="312">
        <v>6286</v>
      </c>
      <c r="I11" s="313">
        <f t="shared" si="1"/>
        <v>100</v>
      </c>
      <c r="J11" s="311"/>
      <c r="K11" s="312"/>
      <c r="L11" s="312"/>
      <c r="M11" s="313"/>
      <c r="N11" s="314">
        <v>20576</v>
      </c>
      <c r="O11" s="315">
        <v>20576</v>
      </c>
      <c r="P11" s="316">
        <f t="shared" si="2"/>
        <v>100</v>
      </c>
    </row>
    <row r="12" spans="1:16" ht="18.75">
      <c r="A12" s="298" t="s">
        <v>34</v>
      </c>
      <c r="B12" s="308">
        <v>4080</v>
      </c>
      <c r="C12" s="309">
        <v>4080</v>
      </c>
      <c r="D12" s="309">
        <v>4080</v>
      </c>
      <c r="E12" s="310">
        <f t="shared" si="0"/>
        <v>100</v>
      </c>
      <c r="F12" s="311">
        <v>2472</v>
      </c>
      <c r="G12" s="312">
        <v>2472</v>
      </c>
      <c r="H12" s="312">
        <v>2472</v>
      </c>
      <c r="I12" s="313">
        <f t="shared" si="1"/>
        <v>100</v>
      </c>
      <c r="J12" s="311"/>
      <c r="K12" s="312"/>
      <c r="L12" s="312"/>
      <c r="M12" s="313"/>
      <c r="N12" s="314">
        <v>27525</v>
      </c>
      <c r="O12" s="315">
        <v>27525</v>
      </c>
      <c r="P12" s="316">
        <f t="shared" si="2"/>
        <v>100</v>
      </c>
    </row>
    <row r="13" spans="1:16" ht="18.75">
      <c r="A13" s="298" t="s">
        <v>35</v>
      </c>
      <c r="B13" s="308">
        <v>4397</v>
      </c>
      <c r="C13" s="309">
        <v>4397</v>
      </c>
      <c r="D13" s="309">
        <v>4397</v>
      </c>
      <c r="E13" s="310">
        <f t="shared" si="0"/>
        <v>100</v>
      </c>
      <c r="F13" s="311">
        <v>10375</v>
      </c>
      <c r="G13" s="312">
        <v>10375</v>
      </c>
      <c r="H13" s="312">
        <v>10375</v>
      </c>
      <c r="I13" s="313">
        <f t="shared" si="1"/>
        <v>100</v>
      </c>
      <c r="J13" s="311"/>
      <c r="K13" s="312"/>
      <c r="L13" s="312"/>
      <c r="M13" s="313"/>
      <c r="N13" s="314">
        <v>72858</v>
      </c>
      <c r="O13" s="315">
        <v>72860</v>
      </c>
      <c r="P13" s="316">
        <f t="shared" si="2"/>
        <v>100.0027450657443</v>
      </c>
    </row>
    <row r="14" spans="1:16" ht="18.75">
      <c r="A14" s="298" t="s">
        <v>36</v>
      </c>
      <c r="B14" s="308">
        <v>2564</v>
      </c>
      <c r="C14" s="309">
        <v>2564</v>
      </c>
      <c r="D14" s="309">
        <v>2564</v>
      </c>
      <c r="E14" s="310">
        <f t="shared" si="0"/>
        <v>100</v>
      </c>
      <c r="F14" s="311">
        <v>1394</v>
      </c>
      <c r="G14" s="312">
        <v>1394</v>
      </c>
      <c r="H14" s="312">
        <v>1394</v>
      </c>
      <c r="I14" s="313">
        <f t="shared" si="1"/>
        <v>100</v>
      </c>
      <c r="J14" s="311"/>
      <c r="K14" s="312"/>
      <c r="L14" s="312"/>
      <c r="M14" s="313"/>
      <c r="N14" s="314">
        <v>14379</v>
      </c>
      <c r="O14" s="315">
        <v>14554</v>
      </c>
      <c r="P14" s="316">
        <f t="shared" si="2"/>
        <v>101.21705264622018</v>
      </c>
    </row>
    <row r="15" spans="1:16" ht="18.75">
      <c r="A15" s="298" t="s">
        <v>37</v>
      </c>
      <c r="B15" s="308">
        <v>484</v>
      </c>
      <c r="C15" s="309">
        <v>484</v>
      </c>
      <c r="D15" s="309">
        <v>484</v>
      </c>
      <c r="E15" s="310">
        <f t="shared" si="0"/>
        <v>100</v>
      </c>
      <c r="F15" s="311">
        <v>961</v>
      </c>
      <c r="G15" s="312">
        <v>961</v>
      </c>
      <c r="H15" s="312">
        <v>961</v>
      </c>
      <c r="I15" s="313">
        <f t="shared" si="1"/>
        <v>100</v>
      </c>
      <c r="J15" s="311"/>
      <c r="K15" s="312"/>
      <c r="L15" s="312"/>
      <c r="M15" s="313"/>
      <c r="N15" s="314">
        <v>31177</v>
      </c>
      <c r="O15" s="315">
        <v>31200</v>
      </c>
      <c r="P15" s="316">
        <f t="shared" si="2"/>
        <v>100.07377233216795</v>
      </c>
    </row>
    <row r="16" spans="1:16" ht="18.75">
      <c r="A16" s="298" t="s">
        <v>38</v>
      </c>
      <c r="B16" s="308">
        <v>3067</v>
      </c>
      <c r="C16" s="309">
        <v>3067</v>
      </c>
      <c r="D16" s="309">
        <v>3067</v>
      </c>
      <c r="E16" s="310">
        <f t="shared" si="0"/>
        <v>100</v>
      </c>
      <c r="F16" s="311">
        <v>1386</v>
      </c>
      <c r="G16" s="312">
        <v>1386</v>
      </c>
      <c r="H16" s="312">
        <v>1386</v>
      </c>
      <c r="I16" s="313">
        <f t="shared" si="1"/>
        <v>100</v>
      </c>
      <c r="J16" s="311"/>
      <c r="K16" s="312"/>
      <c r="L16" s="312"/>
      <c r="M16" s="313"/>
      <c r="N16" s="314">
        <v>24388</v>
      </c>
      <c r="O16" s="315">
        <v>24388</v>
      </c>
      <c r="P16" s="316">
        <f t="shared" si="2"/>
        <v>100</v>
      </c>
    </row>
    <row r="17" spans="1:16" ht="18.75">
      <c r="A17" s="298" t="s">
        <v>39</v>
      </c>
      <c r="B17" s="308">
        <v>1581</v>
      </c>
      <c r="C17" s="309">
        <v>1581</v>
      </c>
      <c r="D17" s="309">
        <v>1581</v>
      </c>
      <c r="E17" s="310">
        <f t="shared" si="0"/>
        <v>100</v>
      </c>
      <c r="F17" s="311">
        <v>600</v>
      </c>
      <c r="G17" s="312">
        <v>600</v>
      </c>
      <c r="H17" s="312">
        <v>600</v>
      </c>
      <c r="I17" s="313">
        <f t="shared" si="1"/>
        <v>100</v>
      </c>
      <c r="J17" s="311"/>
      <c r="K17" s="312"/>
      <c r="L17" s="312"/>
      <c r="M17" s="313"/>
      <c r="N17" s="314">
        <v>10293</v>
      </c>
      <c r="O17" s="315">
        <v>10293</v>
      </c>
      <c r="P17" s="316">
        <f t="shared" si="2"/>
        <v>100</v>
      </c>
    </row>
    <row r="18" spans="1:16" ht="18.75">
      <c r="A18" s="298" t="s">
        <v>40</v>
      </c>
      <c r="B18" s="308">
        <v>3570</v>
      </c>
      <c r="C18" s="309">
        <v>3570</v>
      </c>
      <c r="D18" s="309">
        <v>3570</v>
      </c>
      <c r="E18" s="310">
        <f t="shared" si="0"/>
        <v>100</v>
      </c>
      <c r="F18" s="311">
        <v>1662</v>
      </c>
      <c r="G18" s="312">
        <v>1662</v>
      </c>
      <c r="H18" s="312">
        <v>1662</v>
      </c>
      <c r="I18" s="313">
        <f t="shared" si="1"/>
        <v>100</v>
      </c>
      <c r="J18" s="311"/>
      <c r="K18" s="312"/>
      <c r="L18" s="312"/>
      <c r="M18" s="313"/>
      <c r="N18" s="314">
        <v>26570</v>
      </c>
      <c r="O18" s="315">
        <v>27233</v>
      </c>
      <c r="P18" s="316">
        <f t="shared" si="2"/>
        <v>102.49529544599172</v>
      </c>
    </row>
    <row r="19" spans="1:16" ht="18.75">
      <c r="A19" s="298" t="s">
        <v>41</v>
      </c>
      <c r="B19" s="308">
        <v>1603</v>
      </c>
      <c r="C19" s="309">
        <v>1603</v>
      </c>
      <c r="D19" s="309">
        <v>1603</v>
      </c>
      <c r="E19" s="310">
        <f t="shared" si="0"/>
        <v>100</v>
      </c>
      <c r="F19" s="311">
        <v>1816</v>
      </c>
      <c r="G19" s="312">
        <v>1816</v>
      </c>
      <c r="H19" s="312">
        <v>1816</v>
      </c>
      <c r="I19" s="313">
        <f t="shared" si="1"/>
        <v>100</v>
      </c>
      <c r="J19" s="311"/>
      <c r="K19" s="312"/>
      <c r="L19" s="312"/>
      <c r="M19" s="313"/>
      <c r="N19" s="314">
        <v>12119</v>
      </c>
      <c r="O19" s="315">
        <v>12358</v>
      </c>
      <c r="P19" s="316">
        <f t="shared" si="2"/>
        <v>101.97210991005858</v>
      </c>
    </row>
    <row r="20" spans="1:16" ht="18.75">
      <c r="A20" s="298" t="s">
        <v>42</v>
      </c>
      <c r="B20" s="308">
        <v>3124</v>
      </c>
      <c r="C20" s="309">
        <v>3124</v>
      </c>
      <c r="D20" s="309">
        <v>3124</v>
      </c>
      <c r="E20" s="310">
        <f t="shared" si="0"/>
        <v>100</v>
      </c>
      <c r="F20" s="311">
        <v>3555</v>
      </c>
      <c r="G20" s="312">
        <v>3555</v>
      </c>
      <c r="H20" s="312">
        <v>3555</v>
      </c>
      <c r="I20" s="313">
        <f t="shared" si="1"/>
        <v>100</v>
      </c>
      <c r="J20" s="311"/>
      <c r="K20" s="312"/>
      <c r="L20" s="312"/>
      <c r="M20" s="313"/>
      <c r="N20" s="314">
        <v>22500</v>
      </c>
      <c r="O20" s="315">
        <v>15249</v>
      </c>
      <c r="P20" s="316">
        <f t="shared" si="2"/>
        <v>67.77333333333333</v>
      </c>
    </row>
    <row r="21" spans="1:16" ht="18.75">
      <c r="A21" s="298" t="s">
        <v>43</v>
      </c>
      <c r="B21" s="308">
        <v>1751</v>
      </c>
      <c r="C21" s="309">
        <v>1751</v>
      </c>
      <c r="D21" s="309">
        <v>1751</v>
      </c>
      <c r="E21" s="310">
        <f t="shared" si="0"/>
        <v>100</v>
      </c>
      <c r="F21" s="311">
        <v>4172</v>
      </c>
      <c r="G21" s="312">
        <v>4172</v>
      </c>
      <c r="H21" s="312">
        <v>4172</v>
      </c>
      <c r="I21" s="313">
        <f t="shared" si="1"/>
        <v>100</v>
      </c>
      <c r="J21" s="311"/>
      <c r="K21" s="312"/>
      <c r="L21" s="312"/>
      <c r="M21" s="313"/>
      <c r="N21" s="314">
        <v>35400</v>
      </c>
      <c r="O21" s="315">
        <v>35400</v>
      </c>
      <c r="P21" s="316">
        <f t="shared" si="2"/>
        <v>100</v>
      </c>
    </row>
    <row r="22" spans="1:16" ht="18.75">
      <c r="A22" s="298" t="s">
        <v>44</v>
      </c>
      <c r="B22" s="308">
        <v>2841</v>
      </c>
      <c r="C22" s="309">
        <v>2841</v>
      </c>
      <c r="D22" s="309">
        <v>2841</v>
      </c>
      <c r="E22" s="310">
        <f t="shared" si="0"/>
        <v>100</v>
      </c>
      <c r="F22" s="311">
        <v>3098</v>
      </c>
      <c r="G22" s="312">
        <v>3098</v>
      </c>
      <c r="H22" s="312">
        <v>3098</v>
      </c>
      <c r="I22" s="313">
        <f t="shared" si="1"/>
        <v>100</v>
      </c>
      <c r="J22" s="311"/>
      <c r="K22" s="312"/>
      <c r="L22" s="312"/>
      <c r="M22" s="313"/>
      <c r="N22" s="314">
        <v>22408</v>
      </c>
      <c r="O22" s="315">
        <v>22468</v>
      </c>
      <c r="P22" s="316">
        <f t="shared" si="2"/>
        <v>100.2677615137451</v>
      </c>
    </row>
    <row r="23" spans="1:16" ht="18.75">
      <c r="A23" s="298" t="s">
        <v>45</v>
      </c>
      <c r="B23" s="308">
        <v>3326</v>
      </c>
      <c r="C23" s="309">
        <v>3326</v>
      </c>
      <c r="D23" s="309">
        <v>3326</v>
      </c>
      <c r="E23" s="310">
        <f t="shared" si="0"/>
        <v>100</v>
      </c>
      <c r="F23" s="311">
        <v>1121</v>
      </c>
      <c r="G23" s="312">
        <v>1121</v>
      </c>
      <c r="H23" s="312">
        <v>1121</v>
      </c>
      <c r="I23" s="313">
        <f t="shared" si="1"/>
        <v>100</v>
      </c>
      <c r="J23" s="311"/>
      <c r="K23" s="312"/>
      <c r="L23" s="312"/>
      <c r="M23" s="313"/>
      <c r="N23" s="314">
        <v>16285</v>
      </c>
      <c r="O23" s="315">
        <v>16285</v>
      </c>
      <c r="P23" s="316">
        <f t="shared" si="2"/>
        <v>100</v>
      </c>
    </row>
    <row r="24" spans="1:16" ht="18.75">
      <c r="A24" s="298" t="s">
        <v>46</v>
      </c>
      <c r="B24" s="308">
        <v>5716</v>
      </c>
      <c r="C24" s="309">
        <v>5716</v>
      </c>
      <c r="D24" s="309">
        <v>5716</v>
      </c>
      <c r="E24" s="310">
        <f t="shared" si="0"/>
        <v>100</v>
      </c>
      <c r="F24" s="311">
        <v>2025</v>
      </c>
      <c r="G24" s="312">
        <v>2025</v>
      </c>
      <c r="H24" s="312">
        <v>2025</v>
      </c>
      <c r="I24" s="313">
        <f t="shared" si="1"/>
        <v>100</v>
      </c>
      <c r="J24" s="311"/>
      <c r="K24" s="312"/>
      <c r="L24" s="312"/>
      <c r="M24" s="313"/>
      <c r="N24" s="314">
        <v>28000</v>
      </c>
      <c r="O24" s="315">
        <v>28000</v>
      </c>
      <c r="P24" s="316">
        <f t="shared" si="2"/>
        <v>100</v>
      </c>
    </row>
    <row r="25" spans="1:16" ht="18.75">
      <c r="A25" s="298" t="s">
        <v>47</v>
      </c>
      <c r="B25" s="317">
        <v>3818</v>
      </c>
      <c r="C25" s="318">
        <v>3818</v>
      </c>
      <c r="D25" s="318">
        <v>3818</v>
      </c>
      <c r="E25" s="319">
        <f t="shared" si="0"/>
        <v>100</v>
      </c>
      <c r="F25" s="320">
        <v>1570</v>
      </c>
      <c r="G25" s="321">
        <v>1570</v>
      </c>
      <c r="H25" s="321">
        <v>1570</v>
      </c>
      <c r="I25" s="313">
        <f t="shared" si="1"/>
        <v>100</v>
      </c>
      <c r="J25" s="311"/>
      <c r="K25" s="312"/>
      <c r="L25" s="312"/>
      <c r="M25" s="313"/>
      <c r="N25" s="314">
        <v>64200</v>
      </c>
      <c r="O25" s="315">
        <v>64200</v>
      </c>
      <c r="P25" s="316">
        <f t="shared" si="2"/>
        <v>100</v>
      </c>
    </row>
    <row r="26" spans="1:16" ht="18.75">
      <c r="A26" s="298" t="s">
        <v>48</v>
      </c>
      <c r="B26" s="308">
        <v>4379</v>
      </c>
      <c r="C26" s="309">
        <v>4379</v>
      </c>
      <c r="D26" s="309">
        <v>4379</v>
      </c>
      <c r="E26" s="310">
        <f t="shared" si="0"/>
        <v>100</v>
      </c>
      <c r="F26" s="311">
        <v>4115</v>
      </c>
      <c r="G26" s="312">
        <v>4115</v>
      </c>
      <c r="H26" s="312">
        <v>4115</v>
      </c>
      <c r="I26" s="313">
        <f t="shared" si="1"/>
        <v>100</v>
      </c>
      <c r="J26" s="311">
        <v>803</v>
      </c>
      <c r="K26" s="312"/>
      <c r="L26" s="312"/>
      <c r="M26" s="313"/>
      <c r="N26" s="314">
        <v>48208</v>
      </c>
      <c r="O26" s="315">
        <v>48208</v>
      </c>
      <c r="P26" s="316">
        <f t="shared" si="2"/>
        <v>100</v>
      </c>
    </row>
    <row r="27" spans="1:16" ht="19.5" thickBot="1">
      <c r="A27" s="322" t="s">
        <v>69</v>
      </c>
      <c r="B27" s="323">
        <f>SUM(B6:B26)</f>
        <v>67632</v>
      </c>
      <c r="C27" s="324">
        <f>SUM(C6:C26)</f>
        <v>67632</v>
      </c>
      <c r="D27" s="324">
        <f>SUM(D6:D26)</f>
        <v>67632</v>
      </c>
      <c r="E27" s="325">
        <f t="shared" si="0"/>
        <v>100</v>
      </c>
      <c r="F27" s="326">
        <f>SUM(F6:F26)</f>
        <v>56796</v>
      </c>
      <c r="G27" s="327">
        <f>SUM(G6:G26)</f>
        <v>56796</v>
      </c>
      <c r="H27" s="327">
        <f>SUM(H6:H26)</f>
        <v>56796</v>
      </c>
      <c r="I27" s="328">
        <f t="shared" si="1"/>
        <v>100</v>
      </c>
      <c r="J27" s="326">
        <f>SUM(J6:J26)</f>
        <v>1207</v>
      </c>
      <c r="K27" s="327">
        <f>SUM(K6:K26)</f>
        <v>404</v>
      </c>
      <c r="L27" s="327">
        <f>SUM(L6:L26)</f>
        <v>404</v>
      </c>
      <c r="M27" s="328">
        <f>L27/J27*100</f>
        <v>33.471416735708374</v>
      </c>
      <c r="N27" s="329">
        <f>SUM(N7:N26)</f>
        <v>509004</v>
      </c>
      <c r="O27" s="330">
        <f>SUM(O7:O26)</f>
        <v>511801</v>
      </c>
      <c r="P27" s="331">
        <f>O27/N27*100</f>
        <v>100.54950452255778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S33" sqref="S32:S33"/>
    </sheetView>
  </sheetViews>
  <sheetFormatPr defaultColWidth="9.00390625" defaultRowHeight="12.75"/>
  <cols>
    <col min="1" max="1" width="20.625" style="37" customWidth="1"/>
    <col min="2" max="2" width="14.375" style="37" hidden="1" customWidth="1"/>
    <col min="3" max="3" width="11.125" style="37" hidden="1" customWidth="1"/>
    <col min="4" max="4" width="13.125" style="37" hidden="1" customWidth="1"/>
    <col min="5" max="5" width="14.125" style="37" hidden="1" customWidth="1"/>
    <col min="6" max="6" width="14.375" style="37" hidden="1" customWidth="1"/>
    <col min="7" max="7" width="10.625" style="37" hidden="1" customWidth="1"/>
    <col min="8" max="8" width="15.125" style="37" hidden="1" customWidth="1"/>
    <col min="9" max="9" width="13.375" style="37" hidden="1" customWidth="1"/>
    <col min="10" max="10" width="10.75390625" style="37" hidden="1" customWidth="1"/>
    <col min="11" max="11" width="11.125" style="37" hidden="1" customWidth="1"/>
    <col min="12" max="13" width="8.375" style="37" customWidth="1"/>
    <col min="14" max="14" width="13.87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7" t="s">
        <v>86</v>
      </c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Y1" s="482">
        <v>43091</v>
      </c>
      <c r="Z1" s="483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69" t="s">
        <v>0</v>
      </c>
      <c r="B3" s="471" t="s">
        <v>70</v>
      </c>
      <c r="C3" s="472"/>
      <c r="D3" s="472"/>
      <c r="E3" s="472"/>
      <c r="F3" s="473"/>
      <c r="G3" s="474" t="s">
        <v>71</v>
      </c>
      <c r="H3" s="475"/>
      <c r="I3" s="475"/>
      <c r="J3" s="475"/>
      <c r="K3" s="476"/>
      <c r="L3" s="479" t="s">
        <v>72</v>
      </c>
      <c r="M3" s="480"/>
      <c r="N3" s="480"/>
      <c r="O3" s="480"/>
      <c r="P3" s="481"/>
      <c r="Q3" s="479" t="s">
        <v>73</v>
      </c>
      <c r="R3" s="480"/>
      <c r="S3" s="480"/>
      <c r="T3" s="480"/>
      <c r="U3" s="481"/>
      <c r="V3" s="479" t="s">
        <v>84</v>
      </c>
      <c r="W3" s="480"/>
      <c r="X3" s="480"/>
      <c r="Y3" s="480"/>
      <c r="Z3" s="481"/>
    </row>
    <row r="4" spans="1:26" ht="40.5" customHeight="1" thickBot="1">
      <c r="A4" s="470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8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 aca="true" t="shared" si="6" ref="Y6:Y13">X6+W6</f>
        <v>4500</v>
      </c>
      <c r="Z6" s="123">
        <f aca="true" t="shared" si="7" ref="Z6:Z13"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 t="shared" si="6"/>
        <v>16800</v>
      </c>
      <c r="Z7" s="123">
        <f t="shared" si="7"/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>
        <f t="shared" si="6"/>
        <v>50</v>
      </c>
      <c r="Z8" s="123">
        <f t="shared" si="7"/>
        <v>8.928571428571429</v>
      </c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 t="shared" si="6"/>
        <v>2000</v>
      </c>
      <c r="Z9" s="123">
        <f t="shared" si="7"/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8" ref="O10:O26">N10+M10</f>
        <v>2108</v>
      </c>
      <c r="P10" s="123">
        <f aca="true" t="shared" si="9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 t="shared" si="6"/>
        <v>1289</v>
      </c>
      <c r="Z10" s="123">
        <f t="shared" si="7"/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8"/>
        <v>1714</v>
      </c>
      <c r="P11" s="123">
        <f t="shared" si="9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 t="shared" si="6"/>
        <v>3174</v>
      </c>
      <c r="Z11" s="123">
        <f t="shared" si="7"/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8"/>
        <v>3418</v>
      </c>
      <c r="P12" s="123">
        <f t="shared" si="9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 t="shared" si="6"/>
        <v>18169</v>
      </c>
      <c r="Z12" s="123">
        <f t="shared" si="7"/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8"/>
        <v>2070</v>
      </c>
      <c r="P13" s="123">
        <f t="shared" si="9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 t="shared" si="6"/>
        <v>2280</v>
      </c>
      <c r="Z13" s="123">
        <f t="shared" si="7"/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8"/>
        <v>1750</v>
      </c>
      <c r="P14" s="123">
        <f t="shared" si="9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10" ref="Y14:Y22">X14+W14</f>
        <v>14500</v>
      </c>
      <c r="Z14" s="123">
        <f aca="true" t="shared" si="11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9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10"/>
        <v>4739</v>
      </c>
      <c r="Z15" s="123">
        <f t="shared" si="11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9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10"/>
        <v>2188</v>
      </c>
      <c r="Z16" s="123">
        <f t="shared" si="11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8"/>
        <v>1890</v>
      </c>
      <c r="P17" s="123">
        <f t="shared" si="9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10"/>
        <v>3580</v>
      </c>
      <c r="Z17" s="123">
        <f t="shared" si="11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8"/>
        <v>2620</v>
      </c>
      <c r="P18" s="123">
        <f t="shared" si="9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10"/>
        <v>2788</v>
      </c>
      <c r="Z18" s="123">
        <f t="shared" si="11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8"/>
        <v>3410</v>
      </c>
      <c r="P19" s="123">
        <f t="shared" si="9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10"/>
        <v>3240</v>
      </c>
      <c r="Z19" s="123">
        <f t="shared" si="11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8"/>
        <v>2428</v>
      </c>
      <c r="P20" s="123">
        <f t="shared" si="9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10"/>
        <v>511</v>
      </c>
      <c r="Z20" s="123">
        <f t="shared" si="11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8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10"/>
        <v>3268</v>
      </c>
      <c r="Z21" s="123">
        <f t="shared" si="11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8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10"/>
        <v>10000</v>
      </c>
      <c r="Z22" s="123">
        <f t="shared" si="11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8"/>
        <v>687.8</v>
      </c>
      <c r="P23" s="123">
        <f t="shared" si="9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8"/>
        <v>2500</v>
      </c>
      <c r="P24" s="123">
        <f t="shared" si="9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8"/>
        <v>10300</v>
      </c>
      <c r="P25" s="130">
        <f t="shared" si="9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8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J20" sqref="J20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2"/>
      <c r="B1" s="477" t="s">
        <v>100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85">
        <v>43091</v>
      </c>
      <c r="P1" s="485"/>
    </row>
    <row r="2" spans="1:16" ht="16.5" thickBot="1">
      <c r="A2" s="332" t="s">
        <v>101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333"/>
      <c r="P2" s="333"/>
    </row>
    <row r="3" spans="1:16" ht="15.75" thickBot="1">
      <c r="A3" s="486" t="s">
        <v>102</v>
      </c>
      <c r="B3" s="489" t="s">
        <v>89</v>
      </c>
      <c r="C3" s="490"/>
      <c r="D3" s="491"/>
      <c r="E3" s="492" t="s">
        <v>103</v>
      </c>
      <c r="F3" s="493"/>
      <c r="G3" s="493"/>
      <c r="H3" s="493"/>
      <c r="I3" s="493"/>
      <c r="J3" s="494"/>
      <c r="K3" s="498" t="s">
        <v>104</v>
      </c>
      <c r="L3" s="499"/>
      <c r="M3" s="500" t="s">
        <v>105</v>
      </c>
      <c r="N3" s="501"/>
      <c r="O3" s="501"/>
      <c r="P3" s="502"/>
    </row>
    <row r="4" spans="1:16" ht="15.75" thickBot="1">
      <c r="A4" s="487"/>
      <c r="B4" s="503" t="s">
        <v>106</v>
      </c>
      <c r="C4" s="504" t="s">
        <v>107</v>
      </c>
      <c r="D4" s="505"/>
      <c r="E4" s="495"/>
      <c r="F4" s="496"/>
      <c r="G4" s="496"/>
      <c r="H4" s="496"/>
      <c r="I4" s="496"/>
      <c r="J4" s="497"/>
      <c r="K4" s="489" t="s">
        <v>108</v>
      </c>
      <c r="L4" s="491"/>
      <c r="M4" s="506" t="s">
        <v>109</v>
      </c>
      <c r="N4" s="507"/>
      <c r="O4" s="507" t="s">
        <v>110</v>
      </c>
      <c r="P4" s="508"/>
    </row>
    <row r="5" spans="1:16" ht="15.75" thickBot="1">
      <c r="A5" s="487"/>
      <c r="B5" s="503"/>
      <c r="C5" s="509" t="s">
        <v>111</v>
      </c>
      <c r="D5" s="510"/>
      <c r="E5" s="511" t="s">
        <v>112</v>
      </c>
      <c r="F5" s="512"/>
      <c r="G5" s="513" t="s">
        <v>113</v>
      </c>
      <c r="H5" s="514"/>
      <c r="I5" s="513" t="s">
        <v>114</v>
      </c>
      <c r="J5" s="515"/>
      <c r="K5" s="516" t="s">
        <v>115</v>
      </c>
      <c r="L5" s="517"/>
      <c r="M5" s="516" t="s">
        <v>113</v>
      </c>
      <c r="N5" s="518"/>
      <c r="O5" s="518" t="s">
        <v>113</v>
      </c>
      <c r="P5" s="517"/>
    </row>
    <row r="6" spans="1:16" ht="15.75" thickBot="1">
      <c r="A6" s="488"/>
      <c r="B6" s="488"/>
      <c r="C6" s="334" t="s">
        <v>120</v>
      </c>
      <c r="D6" s="334" t="s">
        <v>124</v>
      </c>
      <c r="E6" s="335" t="s">
        <v>116</v>
      </c>
      <c r="F6" s="336" t="s">
        <v>117</v>
      </c>
      <c r="G6" s="335" t="s">
        <v>116</v>
      </c>
      <c r="H6" s="336" t="s">
        <v>117</v>
      </c>
      <c r="I6" s="335" t="s">
        <v>116</v>
      </c>
      <c r="J6" s="337" t="s">
        <v>117</v>
      </c>
      <c r="K6" s="335" t="s">
        <v>116</v>
      </c>
      <c r="L6" s="336" t="s">
        <v>117</v>
      </c>
      <c r="M6" s="335" t="s">
        <v>116</v>
      </c>
      <c r="N6" s="336" t="s">
        <v>117</v>
      </c>
      <c r="O6" s="338" t="s">
        <v>116</v>
      </c>
      <c r="P6" s="336" t="s">
        <v>117</v>
      </c>
    </row>
    <row r="7" spans="1:16" ht="14.25" customHeight="1">
      <c r="A7" s="347" t="s">
        <v>28</v>
      </c>
      <c r="B7" s="339">
        <v>56</v>
      </c>
      <c r="C7" s="340">
        <v>56</v>
      </c>
      <c r="D7" s="340">
        <v>56</v>
      </c>
      <c r="E7" s="349">
        <v>147.4</v>
      </c>
      <c r="F7" s="349">
        <v>88.8</v>
      </c>
      <c r="G7" s="341">
        <v>0.4</v>
      </c>
      <c r="H7" s="342">
        <v>0.4</v>
      </c>
      <c r="I7" s="341">
        <v>0.3</v>
      </c>
      <c r="J7" s="343">
        <v>0.3</v>
      </c>
      <c r="K7" s="344">
        <f>G7/D7*1000</f>
        <v>7.142857142857143</v>
      </c>
      <c r="L7" s="345">
        <v>7.142857142857143</v>
      </c>
      <c r="M7" s="396">
        <v>87</v>
      </c>
      <c r="N7" s="395">
        <v>6.5</v>
      </c>
      <c r="O7" s="346"/>
      <c r="P7" s="395">
        <v>0.5</v>
      </c>
    </row>
    <row r="8" spans="1:16" ht="15">
      <c r="A8" s="347" t="s">
        <v>78</v>
      </c>
      <c r="B8" s="348">
        <v>1181</v>
      </c>
      <c r="C8" s="349">
        <v>1191</v>
      </c>
      <c r="D8" s="349">
        <v>1191</v>
      </c>
      <c r="E8" s="349">
        <v>3232.7</v>
      </c>
      <c r="F8" s="349">
        <v>2908.7</v>
      </c>
      <c r="G8" s="350">
        <v>12.5</v>
      </c>
      <c r="H8" s="351">
        <v>10.1</v>
      </c>
      <c r="I8" s="350">
        <v>11.4</v>
      </c>
      <c r="J8" s="352">
        <v>9.1</v>
      </c>
      <c r="K8" s="353">
        <f>G8/D8*1000</f>
        <v>10.495382031905962</v>
      </c>
      <c r="L8" s="354">
        <v>8.55207451312447</v>
      </c>
      <c r="M8" s="396">
        <v>805</v>
      </c>
      <c r="N8" s="396">
        <v>985</v>
      </c>
      <c r="O8" s="355">
        <v>3</v>
      </c>
      <c r="P8" s="396">
        <v>3</v>
      </c>
    </row>
    <row r="9" spans="1:16" ht="15">
      <c r="A9" s="347" t="s">
        <v>79</v>
      </c>
      <c r="B9" s="348">
        <v>1130</v>
      </c>
      <c r="C9" s="349">
        <v>1130</v>
      </c>
      <c r="D9" s="349">
        <v>1130</v>
      </c>
      <c r="E9" s="349">
        <v>6648.7</v>
      </c>
      <c r="F9" s="349">
        <v>2793</v>
      </c>
      <c r="G9" s="350">
        <v>13.8</v>
      </c>
      <c r="H9" s="351">
        <v>12</v>
      </c>
      <c r="I9" s="350">
        <v>8</v>
      </c>
      <c r="J9" s="352">
        <v>7.2</v>
      </c>
      <c r="K9" s="353">
        <f>G9/D9*1000</f>
        <v>12.212389380530974</v>
      </c>
      <c r="L9" s="354">
        <v>10.443864229765014</v>
      </c>
      <c r="M9" s="396">
        <v>1544.5</v>
      </c>
      <c r="N9" s="396">
        <v>1388</v>
      </c>
      <c r="O9" s="355">
        <v>4.5</v>
      </c>
      <c r="P9" s="396">
        <v>4</v>
      </c>
    </row>
    <row r="10" spans="1:16" ht="15">
      <c r="A10" s="347" t="s">
        <v>31</v>
      </c>
      <c r="B10" s="348">
        <v>353</v>
      </c>
      <c r="C10" s="349">
        <v>394</v>
      </c>
      <c r="D10" s="349">
        <v>394</v>
      </c>
      <c r="E10" s="349">
        <v>1150</v>
      </c>
      <c r="F10" s="349">
        <v>684</v>
      </c>
      <c r="G10" s="350">
        <v>2.9</v>
      </c>
      <c r="H10" s="351">
        <v>2.5</v>
      </c>
      <c r="I10" s="350">
        <v>2.9</v>
      </c>
      <c r="J10" s="352">
        <v>2.5</v>
      </c>
      <c r="K10" s="353">
        <f>G10/D10*1000</f>
        <v>7.3604060913705585</v>
      </c>
      <c r="L10" s="354">
        <v>7.204610951008645</v>
      </c>
      <c r="M10" s="395">
        <v>978.5</v>
      </c>
      <c r="N10" s="396">
        <v>1284</v>
      </c>
      <c r="O10" s="355">
        <v>3</v>
      </c>
      <c r="P10" s="396">
        <v>3</v>
      </c>
    </row>
    <row r="11" spans="1:16" ht="15">
      <c r="A11" s="347" t="s">
        <v>32</v>
      </c>
      <c r="B11" s="348">
        <v>690</v>
      </c>
      <c r="C11" s="349">
        <v>690</v>
      </c>
      <c r="D11" s="349">
        <v>690</v>
      </c>
      <c r="E11" s="349">
        <v>3295.6</v>
      </c>
      <c r="F11" s="349">
        <v>3004.5</v>
      </c>
      <c r="G11" s="350">
        <v>5.6</v>
      </c>
      <c r="H11" s="351">
        <v>5.5</v>
      </c>
      <c r="I11" s="350">
        <v>4.9</v>
      </c>
      <c r="J11" s="352">
        <v>4.8</v>
      </c>
      <c r="K11" s="353">
        <f aca="true" t="shared" si="0" ref="K11:K29">G11/D11*1000</f>
        <v>8.115942028985506</v>
      </c>
      <c r="L11" s="354">
        <v>8.1</v>
      </c>
      <c r="M11" s="396">
        <v>2103</v>
      </c>
      <c r="N11" s="396">
        <v>2047</v>
      </c>
      <c r="O11" s="355">
        <v>2</v>
      </c>
      <c r="P11" s="396">
        <v>2</v>
      </c>
    </row>
    <row r="12" spans="1:16" ht="15">
      <c r="A12" s="347" t="s">
        <v>33</v>
      </c>
      <c r="B12" s="348">
        <v>467</v>
      </c>
      <c r="C12" s="349">
        <v>473</v>
      </c>
      <c r="D12" s="349">
        <v>473</v>
      </c>
      <c r="E12" s="349">
        <v>2200.8</v>
      </c>
      <c r="F12" s="349">
        <v>1712</v>
      </c>
      <c r="G12" s="350">
        <v>4.8</v>
      </c>
      <c r="H12" s="351">
        <v>5</v>
      </c>
      <c r="I12" s="350">
        <v>4.7</v>
      </c>
      <c r="J12" s="352">
        <v>4.9</v>
      </c>
      <c r="K12" s="353">
        <f t="shared" si="0"/>
        <v>10.14799154334038</v>
      </c>
      <c r="L12" s="354">
        <v>10.70663811563169</v>
      </c>
      <c r="M12" s="396">
        <v>2838.6</v>
      </c>
      <c r="N12" s="396">
        <v>2601.4</v>
      </c>
      <c r="O12" s="355">
        <v>2</v>
      </c>
      <c r="P12" s="396">
        <v>9.7</v>
      </c>
    </row>
    <row r="13" spans="1:16" ht="15">
      <c r="A13" s="347" t="s">
        <v>34</v>
      </c>
      <c r="B13" s="348">
        <v>857</v>
      </c>
      <c r="C13" s="349">
        <v>773</v>
      </c>
      <c r="D13" s="349">
        <v>773</v>
      </c>
      <c r="E13" s="349">
        <v>3016.6</v>
      </c>
      <c r="F13" s="349">
        <v>3292.9</v>
      </c>
      <c r="G13" s="350">
        <v>8.6</v>
      </c>
      <c r="H13" s="351">
        <v>14.9</v>
      </c>
      <c r="I13" s="350">
        <v>8.2</v>
      </c>
      <c r="J13" s="352">
        <v>12</v>
      </c>
      <c r="K13" s="353">
        <f t="shared" si="0"/>
        <v>11.1254851228978</v>
      </c>
      <c r="L13" s="354">
        <v>10.797101449275363</v>
      </c>
      <c r="M13" s="396">
        <v>1056</v>
      </c>
      <c r="N13" s="395">
        <v>1094</v>
      </c>
      <c r="O13" s="355">
        <v>3</v>
      </c>
      <c r="P13" s="396">
        <v>3</v>
      </c>
    </row>
    <row r="14" spans="1:16" ht="15">
      <c r="A14" s="347" t="s">
        <v>35</v>
      </c>
      <c r="B14" s="348">
        <v>2742</v>
      </c>
      <c r="C14" s="349">
        <v>2742</v>
      </c>
      <c r="D14" s="349">
        <v>2742</v>
      </c>
      <c r="E14" s="349">
        <v>9628</v>
      </c>
      <c r="F14" s="349">
        <v>8391.6</v>
      </c>
      <c r="G14" s="350">
        <v>30</v>
      </c>
      <c r="H14" s="351">
        <v>37.8</v>
      </c>
      <c r="I14" s="350">
        <v>28.9</v>
      </c>
      <c r="J14" s="352">
        <v>35.8</v>
      </c>
      <c r="K14" s="353">
        <f t="shared" si="0"/>
        <v>10.940919037199125</v>
      </c>
      <c r="L14" s="354">
        <v>13.785557986870897</v>
      </c>
      <c r="M14" s="395">
        <v>2419.8</v>
      </c>
      <c r="N14" s="396">
        <v>3292</v>
      </c>
      <c r="O14" s="355">
        <v>17</v>
      </c>
      <c r="P14" s="396">
        <v>27</v>
      </c>
    </row>
    <row r="15" spans="1:16" ht="15">
      <c r="A15" s="347" t="s">
        <v>36</v>
      </c>
      <c r="B15" s="348">
        <v>709</v>
      </c>
      <c r="C15" s="349">
        <v>549</v>
      </c>
      <c r="D15" s="349">
        <v>549</v>
      </c>
      <c r="E15" s="349">
        <v>1986.4</v>
      </c>
      <c r="F15" s="349">
        <v>2050</v>
      </c>
      <c r="G15" s="350">
        <v>4.4</v>
      </c>
      <c r="H15" s="351">
        <v>5.5</v>
      </c>
      <c r="I15" s="350">
        <v>3.9</v>
      </c>
      <c r="J15" s="352">
        <v>5</v>
      </c>
      <c r="K15" s="353">
        <f>G15/D15*1000</f>
        <v>8.014571948998178</v>
      </c>
      <c r="L15" s="354">
        <v>7.936507936507936</v>
      </c>
      <c r="M15" s="396">
        <v>88.4</v>
      </c>
      <c r="N15" s="396">
        <v>89.3</v>
      </c>
      <c r="O15" s="355">
        <v>0.2</v>
      </c>
      <c r="P15" s="396">
        <v>0.3</v>
      </c>
    </row>
    <row r="16" spans="1:16" ht="15" customHeight="1">
      <c r="A16" s="347" t="s">
        <v>37</v>
      </c>
      <c r="B16" s="348">
        <v>600</v>
      </c>
      <c r="C16" s="349">
        <v>643</v>
      </c>
      <c r="D16" s="349">
        <v>643</v>
      </c>
      <c r="E16" s="349">
        <v>2522.2</v>
      </c>
      <c r="F16" s="349">
        <v>1693.3</v>
      </c>
      <c r="G16" s="350">
        <v>6.6</v>
      </c>
      <c r="H16" s="351">
        <v>5.4</v>
      </c>
      <c r="I16" s="350">
        <v>5.5</v>
      </c>
      <c r="J16" s="352">
        <v>4.7</v>
      </c>
      <c r="K16" s="353">
        <f t="shared" si="0"/>
        <v>10.26438569206843</v>
      </c>
      <c r="L16" s="354">
        <v>9.045226130653267</v>
      </c>
      <c r="M16" s="396">
        <v>4355</v>
      </c>
      <c r="N16" s="396">
        <v>3824</v>
      </c>
      <c r="O16" s="355">
        <v>10</v>
      </c>
      <c r="P16" s="396">
        <v>9</v>
      </c>
    </row>
    <row r="17" spans="1:16" ht="15">
      <c r="A17" s="347" t="s">
        <v>38</v>
      </c>
      <c r="B17" s="348">
        <v>970</v>
      </c>
      <c r="C17" s="349">
        <v>980</v>
      </c>
      <c r="D17" s="349">
        <v>980</v>
      </c>
      <c r="E17" s="349">
        <v>5150</v>
      </c>
      <c r="F17" s="349">
        <v>4832</v>
      </c>
      <c r="G17" s="350">
        <v>14.1</v>
      </c>
      <c r="H17" s="351">
        <v>10.9</v>
      </c>
      <c r="I17" s="350">
        <v>13.8</v>
      </c>
      <c r="J17" s="352">
        <v>10.6</v>
      </c>
      <c r="K17" s="353">
        <f t="shared" si="0"/>
        <v>14.387755102040815</v>
      </c>
      <c r="L17" s="354">
        <v>12.842105263157894</v>
      </c>
      <c r="M17" s="396">
        <v>1811</v>
      </c>
      <c r="N17" s="396">
        <v>1725</v>
      </c>
      <c r="O17" s="355">
        <v>5</v>
      </c>
      <c r="P17" s="396">
        <v>5</v>
      </c>
    </row>
    <row r="18" spans="1:16" ht="15">
      <c r="A18" s="347" t="s">
        <v>39</v>
      </c>
      <c r="B18" s="348">
        <v>473</v>
      </c>
      <c r="C18" s="349">
        <v>555</v>
      </c>
      <c r="D18" s="349">
        <v>555</v>
      </c>
      <c r="E18" s="349">
        <v>1759.3</v>
      </c>
      <c r="F18" s="349">
        <v>1345</v>
      </c>
      <c r="G18" s="350">
        <v>4</v>
      </c>
      <c r="H18" s="351">
        <v>3.6</v>
      </c>
      <c r="I18" s="350">
        <v>2.8</v>
      </c>
      <c r="J18" s="352">
        <v>2.4</v>
      </c>
      <c r="K18" s="353">
        <f t="shared" si="0"/>
        <v>7.207207207207207</v>
      </c>
      <c r="L18" s="354">
        <v>7</v>
      </c>
      <c r="M18" s="395">
        <v>3406.6</v>
      </c>
      <c r="N18" s="396">
        <v>3405.2</v>
      </c>
      <c r="O18" s="355">
        <v>6.6</v>
      </c>
      <c r="P18" s="396">
        <v>6.5</v>
      </c>
    </row>
    <row r="19" spans="1:16" ht="15">
      <c r="A19" s="347" t="s">
        <v>80</v>
      </c>
      <c r="B19" s="348">
        <v>1325</v>
      </c>
      <c r="C19" s="349">
        <v>1256</v>
      </c>
      <c r="D19" s="349">
        <v>1256</v>
      </c>
      <c r="E19" s="349">
        <v>3810.1</v>
      </c>
      <c r="F19" s="349">
        <v>3201.5</v>
      </c>
      <c r="G19" s="350">
        <v>8.8</v>
      </c>
      <c r="H19" s="351">
        <v>8.2</v>
      </c>
      <c r="I19" s="350">
        <v>5.3</v>
      </c>
      <c r="J19" s="352">
        <v>8.1</v>
      </c>
      <c r="K19" s="353">
        <f t="shared" si="0"/>
        <v>7.006369426751593</v>
      </c>
      <c r="L19" s="354">
        <v>5.924855491329479</v>
      </c>
      <c r="M19" s="396">
        <v>1402</v>
      </c>
      <c r="N19" s="395">
        <v>1335</v>
      </c>
      <c r="O19" s="355">
        <v>3</v>
      </c>
      <c r="P19" s="396">
        <v>3</v>
      </c>
    </row>
    <row r="20" spans="1:16" ht="15">
      <c r="A20" s="347" t="s">
        <v>41</v>
      </c>
      <c r="B20" s="348">
        <v>1284</v>
      </c>
      <c r="C20" s="349">
        <v>1284</v>
      </c>
      <c r="D20" s="349">
        <v>1284</v>
      </c>
      <c r="E20" s="349">
        <v>5243.4</v>
      </c>
      <c r="F20" s="349">
        <v>3349.7</v>
      </c>
      <c r="G20" s="350">
        <v>12.7</v>
      </c>
      <c r="H20" s="351">
        <v>17.2</v>
      </c>
      <c r="I20" s="350">
        <v>10.9</v>
      </c>
      <c r="J20" s="352">
        <v>13.2</v>
      </c>
      <c r="K20" s="353">
        <f>G20/D20*1000</f>
        <v>9.890965732087228</v>
      </c>
      <c r="L20" s="354">
        <v>13.395638629283487</v>
      </c>
      <c r="M20" s="396">
        <v>366.1</v>
      </c>
      <c r="N20" s="396">
        <v>339</v>
      </c>
      <c r="O20" s="355">
        <v>1</v>
      </c>
      <c r="P20" s="396">
        <v>1</v>
      </c>
    </row>
    <row r="21" spans="1:16" ht="15" customHeight="1">
      <c r="A21" s="347" t="s">
        <v>42</v>
      </c>
      <c r="B21" s="348">
        <v>970</v>
      </c>
      <c r="C21" s="349">
        <v>593</v>
      </c>
      <c r="D21" s="349">
        <v>593</v>
      </c>
      <c r="E21" s="349">
        <v>1695.7</v>
      </c>
      <c r="F21" s="349">
        <v>1686.9</v>
      </c>
      <c r="G21" s="350">
        <v>3.2</v>
      </c>
      <c r="H21" s="351">
        <v>3.3</v>
      </c>
      <c r="I21" s="350">
        <v>2.5</v>
      </c>
      <c r="J21" s="352">
        <v>2.9</v>
      </c>
      <c r="K21" s="353">
        <f>G21/D21*1000</f>
        <v>5.39629005059022</v>
      </c>
      <c r="L21" s="354">
        <v>3.4090909090909087</v>
      </c>
      <c r="M21" s="396">
        <v>627.7</v>
      </c>
      <c r="N21" s="396">
        <v>634.6</v>
      </c>
      <c r="O21" s="355">
        <v>1.8</v>
      </c>
      <c r="P21" s="396">
        <v>1.8</v>
      </c>
    </row>
    <row r="22" spans="1:16" ht="15">
      <c r="A22" s="347" t="s">
        <v>81</v>
      </c>
      <c r="B22" s="348">
        <v>1015</v>
      </c>
      <c r="C22" s="349">
        <v>998</v>
      </c>
      <c r="D22" s="349">
        <v>998</v>
      </c>
      <c r="E22" s="349">
        <v>3817.8</v>
      </c>
      <c r="F22" s="349">
        <v>3209.2</v>
      </c>
      <c r="G22" s="350">
        <v>7.7</v>
      </c>
      <c r="H22" s="351">
        <v>7.7</v>
      </c>
      <c r="I22" s="350">
        <v>7.1</v>
      </c>
      <c r="J22" s="352">
        <v>7</v>
      </c>
      <c r="K22" s="353">
        <f t="shared" si="0"/>
        <v>7.715430861723448</v>
      </c>
      <c r="L22" s="354">
        <v>7.4324324324324325</v>
      </c>
      <c r="M22" s="395">
        <v>2754.5</v>
      </c>
      <c r="N22" s="396">
        <v>2676.6</v>
      </c>
      <c r="O22" s="355">
        <v>7.3</v>
      </c>
      <c r="P22" s="396">
        <v>7.6</v>
      </c>
    </row>
    <row r="23" spans="1:16" ht="15">
      <c r="A23" s="347" t="s">
        <v>82</v>
      </c>
      <c r="B23" s="348">
        <v>1942</v>
      </c>
      <c r="C23" s="349">
        <v>1877</v>
      </c>
      <c r="D23" s="349">
        <v>1877</v>
      </c>
      <c r="E23" s="349">
        <v>5277.3</v>
      </c>
      <c r="F23" s="349">
        <v>3386.6</v>
      </c>
      <c r="G23" s="350">
        <v>33.9</v>
      </c>
      <c r="H23" s="351">
        <v>36.9</v>
      </c>
      <c r="I23" s="350">
        <v>30.6</v>
      </c>
      <c r="J23" s="352">
        <v>33.5</v>
      </c>
      <c r="K23" s="353">
        <f>G23/D23*1000</f>
        <v>18.060735215769846</v>
      </c>
      <c r="L23" s="354">
        <v>18.778625954198475</v>
      </c>
      <c r="M23" s="396">
        <v>1018.1</v>
      </c>
      <c r="N23" s="396">
        <v>1084.7</v>
      </c>
      <c r="O23" s="355">
        <v>2.6</v>
      </c>
      <c r="P23" s="396">
        <v>2.7</v>
      </c>
    </row>
    <row r="24" spans="1:16" ht="15">
      <c r="A24" s="347" t="s">
        <v>45</v>
      </c>
      <c r="B24" s="348">
        <v>358</v>
      </c>
      <c r="C24" s="349">
        <v>445</v>
      </c>
      <c r="D24" s="349">
        <v>445</v>
      </c>
      <c r="E24" s="349">
        <v>912.8</v>
      </c>
      <c r="F24" s="349">
        <v>1059.5</v>
      </c>
      <c r="G24" s="350">
        <v>4.8</v>
      </c>
      <c r="H24" s="351">
        <v>3.9</v>
      </c>
      <c r="I24" s="350">
        <v>2.4</v>
      </c>
      <c r="J24" s="352">
        <v>2.3</v>
      </c>
      <c r="K24" s="353">
        <f t="shared" si="0"/>
        <v>10.786516853932584</v>
      </c>
      <c r="L24" s="354">
        <v>10.893854748603351</v>
      </c>
      <c r="M24" s="396">
        <v>954</v>
      </c>
      <c r="N24" s="396">
        <v>688</v>
      </c>
      <c r="O24" s="355">
        <v>2</v>
      </c>
      <c r="P24" s="396">
        <v>2</v>
      </c>
    </row>
    <row r="25" spans="1:16" ht="15">
      <c r="A25" s="347" t="s">
        <v>46</v>
      </c>
      <c r="B25" s="348">
        <v>1345</v>
      </c>
      <c r="C25" s="349">
        <v>1345</v>
      </c>
      <c r="D25" s="349">
        <v>1345</v>
      </c>
      <c r="E25" s="349">
        <v>6603.4</v>
      </c>
      <c r="F25" s="349">
        <v>3857.2</v>
      </c>
      <c r="G25" s="350">
        <v>18.3</v>
      </c>
      <c r="H25" s="351">
        <v>16.6</v>
      </c>
      <c r="I25" s="350">
        <v>16.9</v>
      </c>
      <c r="J25" s="352">
        <v>16</v>
      </c>
      <c r="K25" s="353">
        <f t="shared" si="0"/>
        <v>13.605947955390334</v>
      </c>
      <c r="L25" s="354">
        <v>12.406576980568014</v>
      </c>
      <c r="M25" s="396"/>
      <c r="N25" s="395"/>
      <c r="O25" s="355"/>
      <c r="P25" s="396"/>
    </row>
    <row r="26" spans="1:16" ht="15">
      <c r="A26" s="347" t="s">
        <v>83</v>
      </c>
      <c r="B26" s="348">
        <v>534</v>
      </c>
      <c r="C26" s="349">
        <v>537</v>
      </c>
      <c r="D26" s="349">
        <v>537</v>
      </c>
      <c r="E26" s="349">
        <v>1173.7</v>
      </c>
      <c r="F26" s="349">
        <v>1300.7</v>
      </c>
      <c r="G26" s="350">
        <v>4.9</v>
      </c>
      <c r="H26" s="351">
        <v>4.6</v>
      </c>
      <c r="I26" s="350">
        <v>4.5</v>
      </c>
      <c r="J26" s="352">
        <v>4.2</v>
      </c>
      <c r="K26" s="353">
        <f t="shared" si="0"/>
        <v>9.124767225325884</v>
      </c>
      <c r="L26" s="354">
        <v>8.56610800744879</v>
      </c>
      <c r="M26" s="395">
        <v>4412</v>
      </c>
      <c r="N26" s="396">
        <v>4137</v>
      </c>
      <c r="O26" s="355">
        <v>10</v>
      </c>
      <c r="P26" s="396">
        <v>10</v>
      </c>
    </row>
    <row r="27" spans="1:16" ht="15">
      <c r="A27" s="347" t="s">
        <v>48</v>
      </c>
      <c r="B27" s="348">
        <v>3822</v>
      </c>
      <c r="C27" s="349">
        <v>4090</v>
      </c>
      <c r="D27" s="349">
        <v>4090</v>
      </c>
      <c r="E27" s="409">
        <v>20021</v>
      </c>
      <c r="F27" s="409">
        <v>16045</v>
      </c>
      <c r="G27" s="350">
        <v>67.4</v>
      </c>
      <c r="H27" s="351">
        <v>45.9</v>
      </c>
      <c r="I27" s="350">
        <v>61.1</v>
      </c>
      <c r="J27" s="352">
        <v>44.3</v>
      </c>
      <c r="K27" s="353">
        <f>G27/D27*1000</f>
        <v>16.47921760391198</v>
      </c>
      <c r="L27" s="354">
        <v>11.7</v>
      </c>
      <c r="M27" s="396">
        <v>2502</v>
      </c>
      <c r="N27" s="396">
        <v>2304</v>
      </c>
      <c r="O27" s="355">
        <v>4</v>
      </c>
      <c r="P27" s="396">
        <v>6</v>
      </c>
    </row>
    <row r="28" spans="1:16" ht="0.75" customHeight="1" thickBot="1">
      <c r="A28" s="356" t="s">
        <v>68</v>
      </c>
      <c r="B28" s="357">
        <v>100</v>
      </c>
      <c r="C28" s="358">
        <v>100</v>
      </c>
      <c r="D28" s="358">
        <v>100</v>
      </c>
      <c r="E28" s="359">
        <v>68</v>
      </c>
      <c r="F28" s="360">
        <v>79.8</v>
      </c>
      <c r="G28" s="359">
        <v>0.7</v>
      </c>
      <c r="H28" s="360">
        <v>0.7</v>
      </c>
      <c r="I28" s="359">
        <v>2.4</v>
      </c>
      <c r="J28" s="361">
        <v>2.4</v>
      </c>
      <c r="K28" s="362">
        <f t="shared" si="0"/>
        <v>6.999999999999999</v>
      </c>
      <c r="L28" s="363">
        <v>6.999999999999999</v>
      </c>
      <c r="M28" s="364"/>
      <c r="N28" s="365"/>
      <c r="O28" s="366"/>
      <c r="P28" s="397"/>
    </row>
    <row r="29" spans="1:16" ht="15" thickBot="1">
      <c r="A29" s="367" t="s">
        <v>118</v>
      </c>
      <c r="B29" s="368">
        <f aca="true" t="shared" si="1" ref="B29:G29">SUM(B7:B28)</f>
        <v>22923</v>
      </c>
      <c r="C29" s="369">
        <f>SUM(C7:C28)</f>
        <v>22701</v>
      </c>
      <c r="D29" s="369">
        <f t="shared" si="1"/>
        <v>22701</v>
      </c>
      <c r="E29" s="370">
        <f t="shared" si="1"/>
        <v>89360.90000000001</v>
      </c>
      <c r="F29" s="371">
        <f t="shared" si="1"/>
        <v>69971.9</v>
      </c>
      <c r="G29" s="370">
        <f t="shared" si="1"/>
        <v>270.09999999999997</v>
      </c>
      <c r="H29" s="371">
        <v>275.2</v>
      </c>
      <c r="I29" s="370">
        <f>SUM(I7:I28)</f>
        <v>239.00000000000003</v>
      </c>
      <c r="J29" s="372">
        <v>251.9</v>
      </c>
      <c r="K29" s="373">
        <f t="shared" si="0"/>
        <v>11.898154266331877</v>
      </c>
      <c r="L29" s="374">
        <v>11.1</v>
      </c>
      <c r="M29" s="370">
        <f>SUM(M7:M28)</f>
        <v>35529.8</v>
      </c>
      <c r="N29" s="371">
        <f>SUM(N7:N28)</f>
        <v>34940.299999999996</v>
      </c>
      <c r="O29" s="375">
        <f>SUM(O7:O28)</f>
        <v>88</v>
      </c>
      <c r="P29" s="371">
        <f>SUM(P7:P28)</f>
        <v>107.1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2017-12-22T06:19:56Z</cp:lastPrinted>
  <dcterms:created xsi:type="dcterms:W3CDTF">2017-08-13T06:13:14Z</dcterms:created>
  <dcterms:modified xsi:type="dcterms:W3CDTF">2017-12-22T06:28:08Z</dcterms:modified>
  <cp:category/>
  <cp:version/>
  <cp:contentType/>
  <cp:contentStatus/>
</cp:coreProperties>
</file>