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<sst xmlns="http://schemas.openxmlformats.org/spreadsheetml/2006/main" count="368" uniqueCount="125">
  <si>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</si>
  <si>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</si>
  <si>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</si>
  <si>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</si>
  <si>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</si>
  <si>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</si>
  <si>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</si>
  <si>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</si>
  <si>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</si>
  <si>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</si>
  <si>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</si>
  <si>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</si>
  <si>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</si>
  <si>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</si>
  <si>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</si>
  <si>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</si>
  <si>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</si>
  <si>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</si>
  <si>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</si>
  <si>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</si>
  <si>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</si>
  <si>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</si>
  <si>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</si>
  <si>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</si>
  <si>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</si>
  <si>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</si>
  <si>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</si>
  <si>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</si>
  <si>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</si>
  <si>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</si>
  <si>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</si>
  <si>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</si>
  <si>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</si>
  <si>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</si>
  <si>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</si>
  <si>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</si>
  <si>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</si>
  <si>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</si>
  <si>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</si>
  <si>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</si>
  <si>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</si>
  <si>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</si>
  <si>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</si>
  <si>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</si>
  <si>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</si>
  <si>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</si>
  <si>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</si>
  <si>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</si>
  <si>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</si>
  <si>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</si>
  <si>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</si>
  <si>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</si>
  <si>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</si>
  <si>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</si>
  <si>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</si>
  <si>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</si>
  <si>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</si>
  <si>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</si>
  <si>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</si>
  <si>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</si>
  <si>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</si>
  <si>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</si>
  <si>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</si>
  <si>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</si>
  <si>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</si>
  <si>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</si>
  <si>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</si>
  <si>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</si>
  <si>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</si>
  <si>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</si>
  <si>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</si>
  <si>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</si>
  <si>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</si>
  <si>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</si>
  <si>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</si>
  <si>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</si>
  <si>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</si>
  <si>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</si>
  <si>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</si>
  <si>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</si>
  <si>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</si>
  <si>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</si>
  <si>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</si>
  <si>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</si>
  <si>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</si>
  <si>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</si>
  <si>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</si>
  <si>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</si>
  <si>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</si>
  <si>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</si>
  <si>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</si>
  <si>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</si>
  <si>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</si>
  <si>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</si>
  <si>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</si>
  <si>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</si>
  <si>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</si>
  <si>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</si>
  <si>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</si>
  <si>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</si>
  <si>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</si>
  <si>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</si>
  <si>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</si>
  <si>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</si>
  <si>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</si>
  <si>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</si>
  <si>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</si>
  <si>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</si>
  <si>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</si>
  <si>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</si>
  <si>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</si>
  <si>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</si>
  <si>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</si>
  <si>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</si>
  <si>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</si>
  <si>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</si>
  <si>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</si>
  <si>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</si>
  <si>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</si>
  <si>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</si>
  <si>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</si>
  <si>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28.11</t>
  </si>
  <si>
    <t>Уборка сельскохозяйственных культур     29.11.2017</t>
  </si>
  <si>
    <t>Оперативная сводка по полевым работам на 29.11.2017</t>
  </si>
  <si>
    <t>29.11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</si>
</sst>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5" xfId="60" applyFont="1" applyFill="1" applyBorder="1" applyAlignment="1" applyProtection="1">
      <alignment horizontal="center"/>
      <protection locked="0"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126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X18" sqref="BX18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6" t="s">
        <v>122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3" t="s">
        <v>0</v>
      </c>
      <c r="B3" s="425" t="s">
        <v>1</v>
      </c>
      <c r="C3" s="427" t="s">
        <v>2</v>
      </c>
      <c r="D3" s="428"/>
      <c r="E3" s="428"/>
      <c r="F3" s="428"/>
      <c r="G3" s="428"/>
      <c r="H3" s="429" t="s">
        <v>3</v>
      </c>
      <c r="I3" s="429"/>
      <c r="J3" s="429"/>
      <c r="K3" s="429"/>
      <c r="L3" s="430"/>
      <c r="M3" s="412" t="s">
        <v>4</v>
      </c>
      <c r="N3" s="412"/>
      <c r="O3" s="412"/>
      <c r="P3" s="412"/>
      <c r="Q3" s="413"/>
      <c r="R3" s="412" t="s">
        <v>5</v>
      </c>
      <c r="S3" s="412"/>
      <c r="T3" s="412"/>
      <c r="U3" s="412"/>
      <c r="V3" s="413"/>
      <c r="W3" s="412" t="s">
        <v>6</v>
      </c>
      <c r="X3" s="412"/>
      <c r="Y3" s="412"/>
      <c r="Z3" s="412"/>
      <c r="AA3" s="413"/>
      <c r="AB3" s="412" t="s">
        <v>7</v>
      </c>
      <c r="AC3" s="412"/>
      <c r="AD3" s="412"/>
      <c r="AE3" s="412"/>
      <c r="AF3" s="413"/>
      <c r="AG3" s="412" t="s">
        <v>8</v>
      </c>
      <c r="AH3" s="412"/>
      <c r="AI3" s="412"/>
      <c r="AJ3" s="412"/>
      <c r="AK3" s="413"/>
      <c r="AL3" s="412" t="s">
        <v>9</v>
      </c>
      <c r="AM3" s="412"/>
      <c r="AN3" s="412"/>
      <c r="AO3" s="412"/>
      <c r="AP3" s="413"/>
      <c r="AQ3" s="414" t="s">
        <v>10</v>
      </c>
      <c r="AR3" s="414"/>
      <c r="AS3" s="414"/>
      <c r="AT3" s="414"/>
      <c r="AU3" s="415"/>
      <c r="AV3" s="412" t="s">
        <v>11</v>
      </c>
      <c r="AW3" s="412"/>
      <c r="AX3" s="412"/>
      <c r="AY3" s="412"/>
      <c r="AZ3" s="413"/>
      <c r="BA3" s="412" t="s">
        <v>12</v>
      </c>
      <c r="BB3" s="412"/>
      <c r="BC3" s="412"/>
      <c r="BD3" s="412"/>
      <c r="BE3" s="413"/>
      <c r="BF3" s="431" t="s">
        <v>13</v>
      </c>
      <c r="BG3" s="414"/>
      <c r="BH3" s="414"/>
      <c r="BI3" s="414"/>
      <c r="BJ3" s="432"/>
      <c r="BK3" s="417" t="s">
        <v>14</v>
      </c>
      <c r="BL3" s="418"/>
      <c r="BM3" s="418"/>
      <c r="BN3" s="418"/>
      <c r="BO3" s="419"/>
      <c r="BP3" s="420" t="s">
        <v>15</v>
      </c>
      <c r="BQ3" s="421"/>
      <c r="BR3" s="421"/>
      <c r="BS3" s="421"/>
      <c r="BT3" s="421"/>
      <c r="BU3" s="421"/>
      <c r="BV3" s="422"/>
    </row>
    <row r="4" spans="1:74" ht="88.5" customHeight="1" thickBot="1">
      <c r="A4" s="424"/>
      <c r="B4" s="426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7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525">
        <v>40</v>
      </c>
      <c r="C20" s="13">
        <f t="shared" si="0"/>
        <v>31961</v>
      </c>
      <c r="D20" s="13">
        <f t="shared" si="29"/>
        <v>31481</v>
      </c>
      <c r="E20" s="14">
        <f t="shared" si="30"/>
        <v>98.49816964425393</v>
      </c>
      <c r="F20" s="13">
        <f t="shared" si="31"/>
        <v>101493</v>
      </c>
      <c r="G20" s="15">
        <f t="shared" si="32"/>
        <v>32.2394460150567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>
        <v>115</v>
      </c>
      <c r="AS20" s="29">
        <f t="shared" si="19"/>
        <v>19.327731092436977</v>
      </c>
      <c r="AT20" s="24">
        <v>368</v>
      </c>
      <c r="AU20" s="257">
        <f t="shared" si="20"/>
        <v>32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/>
      <c r="C21" s="13">
        <f>SUM(H21+M21+R21+W21+AB21+AG21+AL21+AQ21+AV21+BA21+BF21+BK21+BP21)</f>
        <v>32231</v>
      </c>
      <c r="D21" s="13">
        <f t="shared" si="29"/>
        <v>31232</v>
      </c>
      <c r="E21" s="14">
        <f t="shared" si="30"/>
        <v>96.90049951909651</v>
      </c>
      <c r="F21" s="13">
        <f t="shared" si="31"/>
        <v>93212</v>
      </c>
      <c r="G21" s="15">
        <f t="shared" si="32"/>
        <v>29.845030737704917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842</v>
      </c>
      <c r="AS21" s="29">
        <f>AR21/AQ21*100</f>
        <v>45.73601303639327</v>
      </c>
      <c r="AT21" s="24">
        <v>3022</v>
      </c>
      <c r="AU21" s="257">
        <f>AT21/AR21*10</f>
        <v>35.89073634204276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40</v>
      </c>
      <c r="C26" s="69">
        <f>SUM(C5:C25)</f>
        <v>572039</v>
      </c>
      <c r="D26" s="69">
        <f>SUM(D5:D25)</f>
        <v>566923</v>
      </c>
      <c r="E26" s="70">
        <f>D26/C26*100</f>
        <v>99.10565538363643</v>
      </c>
      <c r="F26" s="69">
        <f>SUM(F5:F25)</f>
        <v>1671819.4</v>
      </c>
      <c r="G26" s="70">
        <f t="shared" si="32"/>
        <v>29.489355697334556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3100</v>
      </c>
      <c r="AS26" s="406">
        <f>AR26/AQ26*100</f>
        <v>37.73125608568647</v>
      </c>
      <c r="AT26" s="102">
        <f>SUM(AT5:AT25)</f>
        <v>18840</v>
      </c>
      <c r="AU26" s="404">
        <f>AT26/AR26*10</f>
        <v>60.774193548387096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537735</v>
      </c>
      <c r="E27" s="409">
        <v>99.3</v>
      </c>
      <c r="F27" s="408">
        <v>1319691</v>
      </c>
      <c r="G27" s="410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11">
        <v>66.8</v>
      </c>
      <c r="AT27" s="67">
        <v>22357</v>
      </c>
      <c r="AU27" s="399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1" sqref="J21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46" t="s">
        <v>51</v>
      </c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48"/>
      <c r="J2" s="448"/>
      <c r="K2" s="448"/>
      <c r="L2" s="448"/>
      <c r="M2" s="448"/>
      <c r="N2" s="448"/>
      <c r="O2" s="448"/>
      <c r="P2" s="448"/>
      <c r="Q2" s="449"/>
      <c r="R2" s="449"/>
      <c r="S2" s="449"/>
      <c r="T2" s="449"/>
      <c r="U2" s="449"/>
      <c r="V2" s="44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3">
        <v>43068</v>
      </c>
      <c r="BE2" s="454"/>
      <c r="BF2" s="454"/>
      <c r="BG2" s="454"/>
      <c r="BI2" s="2"/>
      <c r="BJ2" s="167"/>
    </row>
    <row r="3" spans="1:63" s="283" customFormat="1" ht="15.75" customHeight="1" thickBot="1">
      <c r="A3" s="437" t="s">
        <v>0</v>
      </c>
      <c r="B3" s="439" t="s">
        <v>52</v>
      </c>
      <c r="C3" s="434"/>
      <c r="D3" s="434"/>
      <c r="E3" s="434"/>
      <c r="F3" s="440"/>
      <c r="G3" s="441" t="s">
        <v>53</v>
      </c>
      <c r="H3" s="441"/>
      <c r="I3" s="441"/>
      <c r="J3" s="441"/>
      <c r="K3" s="441"/>
      <c r="L3" s="442" t="s">
        <v>54</v>
      </c>
      <c r="M3" s="443"/>
      <c r="N3" s="443"/>
      <c r="O3" s="443"/>
      <c r="P3" s="444"/>
      <c r="Q3" s="433" t="s">
        <v>55</v>
      </c>
      <c r="R3" s="434"/>
      <c r="S3" s="434"/>
      <c r="T3" s="434"/>
      <c r="U3" s="445"/>
      <c r="V3" s="452" t="s">
        <v>56</v>
      </c>
      <c r="W3" s="435"/>
      <c r="X3" s="435"/>
      <c r="Y3" s="435"/>
      <c r="Z3" s="436"/>
      <c r="AA3" s="450" t="s">
        <v>57</v>
      </c>
      <c r="AB3" s="435"/>
      <c r="AC3" s="435"/>
      <c r="AD3" s="451"/>
      <c r="AE3" s="452" t="s">
        <v>58</v>
      </c>
      <c r="AF3" s="435"/>
      <c r="AG3" s="435"/>
      <c r="AH3" s="435"/>
      <c r="AI3" s="436"/>
      <c r="AJ3" s="452" t="s">
        <v>59</v>
      </c>
      <c r="AK3" s="435"/>
      <c r="AL3" s="435"/>
      <c r="AM3" s="435"/>
      <c r="AN3" s="436"/>
      <c r="AO3" s="433" t="s">
        <v>60</v>
      </c>
      <c r="AP3" s="434"/>
      <c r="AQ3" s="434"/>
      <c r="AR3" s="434"/>
      <c r="AS3" s="435" t="s">
        <v>61</v>
      </c>
      <c r="AT3" s="435"/>
      <c r="AU3" s="435"/>
      <c r="AV3" s="435"/>
      <c r="AW3" s="436"/>
      <c r="AX3" s="450" t="s">
        <v>62</v>
      </c>
      <c r="AY3" s="435"/>
      <c r="AZ3" s="435"/>
      <c r="BA3" s="435"/>
      <c r="BB3" s="451"/>
      <c r="BC3" s="452" t="s">
        <v>63</v>
      </c>
      <c r="BD3" s="435"/>
      <c r="BE3" s="435"/>
      <c r="BF3" s="435"/>
      <c r="BG3" s="436"/>
      <c r="BH3" s="433" t="s">
        <v>120</v>
      </c>
      <c r="BI3" s="434"/>
      <c r="BJ3" s="434"/>
      <c r="BK3" s="445"/>
    </row>
    <row r="4" spans="1:63" s="283" customFormat="1" ht="84" customHeight="1" thickBot="1">
      <c r="A4" s="43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3935</v>
      </c>
      <c r="I6" s="197">
        <f aca="true" t="shared" si="0" ref="I6:I11">H6/G6*100</f>
        <v>69.35142756432852</v>
      </c>
      <c r="J6" s="144">
        <v>4876</v>
      </c>
      <c r="K6" s="145">
        <f aca="true" t="shared" si="1" ref="K6:K27">IF(J6&gt;0,J6/H6*10,"")</f>
        <v>12.39135959339263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425</v>
      </c>
      <c r="I7" s="197">
        <f t="shared" si="0"/>
        <v>6.530424093423479</v>
      </c>
      <c r="J7" s="144">
        <v>521</v>
      </c>
      <c r="K7" s="145">
        <f>IF(J7&gt;0,J7/H7*10,"")</f>
        <v>12.258823529411764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2032</v>
      </c>
      <c r="I9" s="197">
        <f t="shared" si="0"/>
        <v>26.541274817136884</v>
      </c>
      <c r="J9" s="144">
        <v>3121</v>
      </c>
      <c r="K9" s="145">
        <f t="shared" si="1"/>
        <v>15.359251968503937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4920</v>
      </c>
      <c r="I10" s="197">
        <f t="shared" si="0"/>
        <v>49.432331960213</v>
      </c>
      <c r="J10" s="144">
        <v>5412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6233</v>
      </c>
      <c r="I11" s="197">
        <f t="shared" si="0"/>
        <v>39.16184971098266</v>
      </c>
      <c r="J11" s="144">
        <v>5597</v>
      </c>
      <c r="K11" s="145">
        <f t="shared" si="1"/>
        <v>8.979624578854484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16713</v>
      </c>
      <c r="I12" s="197">
        <f aca="true" t="shared" si="6" ref="I12:I18">H12/G12*100</f>
        <v>65.19856440664742</v>
      </c>
      <c r="J12" s="144">
        <v>25286</v>
      </c>
      <c r="K12" s="145">
        <f t="shared" si="1"/>
        <v>15.129539879136003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8582</v>
      </c>
      <c r="I14" s="197">
        <f t="shared" si="6"/>
        <v>59.84240987378844</v>
      </c>
      <c r="J14" s="144">
        <v>10580</v>
      </c>
      <c r="K14" s="145">
        <f t="shared" si="1"/>
        <v>12.328128641342344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1644</v>
      </c>
      <c r="I18" s="197">
        <f t="shared" si="6"/>
        <v>35.65387117761874</v>
      </c>
      <c r="J18" s="144">
        <v>1364</v>
      </c>
      <c r="K18" s="145">
        <f t="shared" si="1"/>
        <v>8.296836982968369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 aca="true" t="shared" si="10" ref="I19:I25"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4867</v>
      </c>
      <c r="I20" s="197">
        <f t="shared" si="10"/>
        <v>31.84792566418008</v>
      </c>
      <c r="J20" s="144">
        <v>6137</v>
      </c>
      <c r="K20" s="145">
        <f t="shared" si="1"/>
        <v>12.60941031436203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>
        <v>516</v>
      </c>
      <c r="I21" s="197">
        <f t="shared" si="10"/>
        <v>20.98413989426596</v>
      </c>
      <c r="J21" s="144">
        <v>338</v>
      </c>
      <c r="K21" s="145">
        <f t="shared" si="1"/>
        <v>6.550387596899226</v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521</v>
      </c>
      <c r="I22" s="197">
        <f t="shared" si="10"/>
        <v>9.584253127299485</v>
      </c>
      <c r="J22" s="144">
        <v>455</v>
      </c>
      <c r="K22" s="145">
        <f t="shared" si="1"/>
        <v>8.733205374280232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2053</v>
      </c>
      <c r="I23" s="197">
        <f t="shared" si="10"/>
        <v>22.725260128403807</v>
      </c>
      <c r="J23" s="144">
        <v>2910</v>
      </c>
      <c r="K23" s="145">
        <f t="shared" si="1"/>
        <v>14.174378957622991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1271</v>
      </c>
      <c r="I24" s="197">
        <f t="shared" si="10"/>
        <v>11.61579235971486</v>
      </c>
      <c r="J24" s="144">
        <v>1263</v>
      </c>
      <c r="K24" s="145">
        <f t="shared" si="1"/>
        <v>9.93705743509048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14356</v>
      </c>
      <c r="I25" s="197">
        <f t="shared" si="10"/>
        <v>56.65574805635581</v>
      </c>
      <c r="J25" s="144">
        <v>22596</v>
      </c>
      <c r="K25" s="145">
        <f t="shared" si="1"/>
        <v>15.739760378935637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106573</v>
      </c>
      <c r="I27" s="229">
        <f>H27/G27*100</f>
        <v>49.4446506448919</v>
      </c>
      <c r="J27" s="285">
        <f>SUM(J6:J25)</f>
        <v>127283</v>
      </c>
      <c r="K27" s="157">
        <f t="shared" si="1"/>
        <v>11.943268933031819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8" sqref="O8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8612</v>
      </c>
      <c r="P7" s="317">
        <f aca="true" t="shared" si="2" ref="P7:P26">IF(O7&gt;0,O7/N7*100,"")</f>
        <v>208.22050290135397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501736</v>
      </c>
      <c r="P27" s="332">
        <f>O27/N27*100</f>
        <v>95.1234031903962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43068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22" sqref="M22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91">
        <v>43068</v>
      </c>
      <c r="P1" s="491"/>
    </row>
    <row r="2" spans="1:16" ht="16.5" thickBot="1">
      <c r="A2" s="333" t="s">
        <v>102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334"/>
      <c r="P2" s="334"/>
    </row>
    <row r="3" spans="1:16" ht="15.75" thickBot="1">
      <c r="A3" s="492" t="s">
        <v>103</v>
      </c>
      <c r="B3" s="495" t="s">
        <v>90</v>
      </c>
      <c r="C3" s="496"/>
      <c r="D3" s="497"/>
      <c r="E3" s="498" t="s">
        <v>104</v>
      </c>
      <c r="F3" s="499"/>
      <c r="G3" s="499"/>
      <c r="H3" s="499"/>
      <c r="I3" s="499"/>
      <c r="J3" s="500"/>
      <c r="K3" s="504" t="s">
        <v>105</v>
      </c>
      <c r="L3" s="505"/>
      <c r="M3" s="506" t="s">
        <v>106</v>
      </c>
      <c r="N3" s="507"/>
      <c r="O3" s="507"/>
      <c r="P3" s="508"/>
    </row>
    <row r="4" spans="1:16" ht="15.75" thickBot="1">
      <c r="A4" s="493"/>
      <c r="B4" s="509" t="s">
        <v>107</v>
      </c>
      <c r="C4" s="510" t="s">
        <v>108</v>
      </c>
      <c r="D4" s="511"/>
      <c r="E4" s="501"/>
      <c r="F4" s="502"/>
      <c r="G4" s="502"/>
      <c r="H4" s="502"/>
      <c r="I4" s="502"/>
      <c r="J4" s="503"/>
      <c r="K4" s="495" t="s">
        <v>109</v>
      </c>
      <c r="L4" s="497"/>
      <c r="M4" s="512" t="s">
        <v>110</v>
      </c>
      <c r="N4" s="513"/>
      <c r="O4" s="513" t="s">
        <v>111</v>
      </c>
      <c r="P4" s="514"/>
    </row>
    <row r="5" spans="1:16" ht="15.75" thickBot="1">
      <c r="A5" s="493"/>
      <c r="B5" s="509"/>
      <c r="C5" s="515" t="s">
        <v>112</v>
      </c>
      <c r="D5" s="516"/>
      <c r="E5" s="517" t="s">
        <v>113</v>
      </c>
      <c r="F5" s="518"/>
      <c r="G5" s="519" t="s">
        <v>114</v>
      </c>
      <c r="H5" s="520"/>
      <c r="I5" s="519" t="s">
        <v>115</v>
      </c>
      <c r="J5" s="521"/>
      <c r="K5" s="522" t="s">
        <v>116</v>
      </c>
      <c r="L5" s="523"/>
      <c r="M5" s="522" t="s">
        <v>114</v>
      </c>
      <c r="N5" s="524"/>
      <c r="O5" s="524" t="s">
        <v>114</v>
      </c>
      <c r="P5" s="523"/>
    </row>
    <row r="6" spans="1:16" ht="15.75" thickBot="1">
      <c r="A6" s="494"/>
      <c r="B6" s="494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140.6</v>
      </c>
      <c r="F7" s="355">
        <v>128.9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3032.7</v>
      </c>
      <c r="F8" s="355">
        <v>2519.2</v>
      </c>
      <c r="G8" s="353">
        <v>12.5</v>
      </c>
      <c r="H8" s="354">
        <v>13.2</v>
      </c>
      <c r="I8" s="353">
        <v>11.4</v>
      </c>
      <c r="J8" s="355">
        <v>11.6</v>
      </c>
      <c r="K8" s="356">
        <f t="shared" si="0"/>
        <v>10.495382031905962</v>
      </c>
      <c r="L8" s="357">
        <v>11.881188118811881</v>
      </c>
      <c r="M8" s="358">
        <v>769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6429.4</v>
      </c>
      <c r="F9" s="355">
        <v>5764.1</v>
      </c>
      <c r="G9" s="353">
        <v>13.5</v>
      </c>
      <c r="H9" s="354">
        <v>11.5</v>
      </c>
      <c r="I9" s="353">
        <v>14.3</v>
      </c>
      <c r="J9" s="355">
        <v>8.3</v>
      </c>
      <c r="K9" s="356">
        <f t="shared" si="0"/>
        <v>11.946902654867257</v>
      </c>
      <c r="L9" s="357">
        <v>10.008703220191471</v>
      </c>
      <c r="M9" s="358">
        <v>1437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1080.7</v>
      </c>
      <c r="F10" s="355">
        <v>841.6</v>
      </c>
      <c r="G10" s="353">
        <v>2.8</v>
      </c>
      <c r="H10" s="354">
        <v>2.9</v>
      </c>
      <c r="I10" s="353">
        <v>2.8</v>
      </c>
      <c r="J10" s="355">
        <v>2.8</v>
      </c>
      <c r="K10" s="356">
        <f t="shared" si="0"/>
        <v>7.197943444730076</v>
      </c>
      <c r="L10" s="357">
        <v>8.504398826979472</v>
      </c>
      <c r="M10" s="358">
        <v>918.5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3211</v>
      </c>
      <c r="F11" s="355">
        <v>2774.4</v>
      </c>
      <c r="G11" s="353">
        <v>5.6</v>
      </c>
      <c r="H11" s="354">
        <v>5.4</v>
      </c>
      <c r="I11" s="353">
        <v>4.9</v>
      </c>
      <c r="J11" s="355">
        <v>4.7</v>
      </c>
      <c r="K11" s="356">
        <f t="shared" si="0"/>
        <v>8.115942028985506</v>
      </c>
      <c r="L11" s="357">
        <v>7.9</v>
      </c>
      <c r="M11" s="358">
        <v>2057</v>
      </c>
      <c r="N11" s="359">
        <v>2002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2124</v>
      </c>
      <c r="F12" s="355">
        <v>1983.5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2785</v>
      </c>
      <c r="N12" s="359">
        <v>2628.9</v>
      </c>
      <c r="O12" s="360">
        <v>3.4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2824</v>
      </c>
      <c r="F13" s="355">
        <v>3094</v>
      </c>
      <c r="G13" s="353">
        <v>9</v>
      </c>
      <c r="H13" s="354">
        <v>10</v>
      </c>
      <c r="I13" s="353">
        <v>8.3</v>
      </c>
      <c r="J13" s="355">
        <v>15</v>
      </c>
      <c r="K13" s="356">
        <f t="shared" si="0"/>
        <v>11.64294954721863</v>
      </c>
      <c r="L13" s="357">
        <v>10</v>
      </c>
      <c r="M13" s="358">
        <v>987</v>
      </c>
      <c r="N13" s="359">
        <v>1025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9148</v>
      </c>
      <c r="F14" s="355">
        <v>10212.8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2385.8</v>
      </c>
      <c r="N14" s="359">
        <v>1851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1898.2</v>
      </c>
      <c r="F15" s="355">
        <v>1919.7</v>
      </c>
      <c r="G15" s="353">
        <v>5.6</v>
      </c>
      <c r="H15" s="354">
        <v>6.1</v>
      </c>
      <c r="I15" s="353">
        <v>5.1</v>
      </c>
      <c r="J15" s="355">
        <v>5.6</v>
      </c>
      <c r="K15" s="356">
        <f>G15/D15*1000</f>
        <v>8.395802098950524</v>
      </c>
      <c r="L15" s="357">
        <v>8.6</v>
      </c>
      <c r="M15" s="358">
        <v>86.6</v>
      </c>
      <c r="N15" s="359">
        <v>82.7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6130.1</v>
      </c>
      <c r="F16" s="355">
        <v>3154.4</v>
      </c>
      <c r="G16" s="353">
        <v>6.6</v>
      </c>
      <c r="H16" s="354">
        <v>5.4</v>
      </c>
      <c r="I16" s="353">
        <v>5.5</v>
      </c>
      <c r="J16" s="355">
        <v>4.8</v>
      </c>
      <c r="K16" s="356">
        <f t="shared" si="0"/>
        <v>10.26438569206843</v>
      </c>
      <c r="L16" s="357">
        <v>9.443507588532883</v>
      </c>
      <c r="M16" s="358">
        <v>4124</v>
      </c>
      <c r="N16" s="359">
        <v>1447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4908</v>
      </c>
      <c r="F17" s="355">
        <v>4610.5</v>
      </c>
      <c r="G17" s="353">
        <v>14.4</v>
      </c>
      <c r="H17" s="354">
        <v>11.3</v>
      </c>
      <c r="I17" s="353">
        <v>14</v>
      </c>
      <c r="J17" s="355">
        <v>11.1</v>
      </c>
      <c r="K17" s="356">
        <f t="shared" si="0"/>
        <v>14.693877551020408</v>
      </c>
      <c r="L17" s="357">
        <v>12</v>
      </c>
      <c r="M17" s="358">
        <v>1615</v>
      </c>
      <c r="N17" s="359">
        <v>1520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555</v>
      </c>
      <c r="D18" s="352">
        <v>555</v>
      </c>
      <c r="E18" s="353">
        <v>1487</v>
      </c>
      <c r="F18" s="355">
        <v>1194.9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7.5675675675675675</v>
      </c>
      <c r="L18" s="357">
        <v>7.6</v>
      </c>
      <c r="M18" s="358">
        <v>3148.2</v>
      </c>
      <c r="N18" s="359">
        <v>967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3779.1</v>
      </c>
      <c r="F19" s="355">
        <v>3853.3</v>
      </c>
      <c r="G19" s="353">
        <v>8.3</v>
      </c>
      <c r="H19" s="354">
        <v>7.6</v>
      </c>
      <c r="I19" s="353">
        <v>8.1</v>
      </c>
      <c r="J19" s="355">
        <v>7.7</v>
      </c>
      <c r="K19" s="356">
        <f t="shared" si="0"/>
        <v>6.60828025477707</v>
      </c>
      <c r="L19" s="357">
        <v>6.1</v>
      </c>
      <c r="M19" s="358">
        <v>1333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4602.9</v>
      </c>
      <c r="F20" s="355">
        <v>4451.4</v>
      </c>
      <c r="G20" s="353">
        <v>11.7</v>
      </c>
      <c r="H20" s="354">
        <v>10.7</v>
      </c>
      <c r="I20" s="353">
        <v>9.9</v>
      </c>
      <c r="J20" s="355">
        <v>9.4</v>
      </c>
      <c r="K20" s="356">
        <f t="shared" si="0"/>
        <v>9.11214953271028</v>
      </c>
      <c r="L20" s="357">
        <v>8.4</v>
      </c>
      <c r="M20" s="358">
        <v>344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1646</v>
      </c>
      <c r="F21" s="355">
        <v>1992.9</v>
      </c>
      <c r="G21" s="353">
        <v>3.1</v>
      </c>
      <c r="H21" s="354">
        <v>4.5</v>
      </c>
      <c r="I21" s="353">
        <v>2.6</v>
      </c>
      <c r="J21" s="355">
        <v>4</v>
      </c>
      <c r="K21" s="356">
        <f>G21/D21*1000</f>
        <v>5.183946488294315</v>
      </c>
      <c r="L21" s="357">
        <v>7.024793388429751</v>
      </c>
      <c r="M21" s="358">
        <v>586.3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7144.5</v>
      </c>
      <c r="F22" s="355">
        <v>6991.3</v>
      </c>
      <c r="G22" s="353">
        <v>8.4</v>
      </c>
      <c r="H22" s="354">
        <v>7.6</v>
      </c>
      <c r="I22" s="353">
        <v>7.4</v>
      </c>
      <c r="J22" s="355">
        <v>11.2</v>
      </c>
      <c r="K22" s="356">
        <f t="shared" si="0"/>
        <v>8.41683366733467</v>
      </c>
      <c r="L22" s="357">
        <v>8.8</v>
      </c>
      <c r="M22" s="358">
        <v>2592.4</v>
      </c>
      <c r="N22" s="359">
        <v>1111.7</v>
      </c>
      <c r="O22" s="360">
        <v>7.4</v>
      </c>
      <c r="P22" s="401">
        <v>7.7</v>
      </c>
    </row>
    <row r="23" spans="1:16" ht="15">
      <c r="A23" s="350" t="s">
        <v>83</v>
      </c>
      <c r="B23" s="351">
        <v>1942</v>
      </c>
      <c r="C23" s="352">
        <v>1878</v>
      </c>
      <c r="D23" s="352">
        <v>1879</v>
      </c>
      <c r="E23" s="353">
        <v>12326</v>
      </c>
      <c r="F23" s="353">
        <v>11283.5</v>
      </c>
      <c r="G23" s="353">
        <v>33.4</v>
      </c>
      <c r="H23" s="354">
        <v>33.5</v>
      </c>
      <c r="I23" s="353">
        <v>30.9</v>
      </c>
      <c r="J23" s="355">
        <v>32.4</v>
      </c>
      <c r="K23" s="356">
        <f>G23/D23*1000</f>
        <v>17.77541245343268</v>
      </c>
      <c r="L23" s="357">
        <v>17.9</v>
      </c>
      <c r="M23" s="358">
        <v>975</v>
      </c>
      <c r="N23" s="359">
        <v>385.7</v>
      </c>
      <c r="O23" s="360">
        <v>1.8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873.5</v>
      </c>
      <c r="F24" s="353">
        <v>711.9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894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5670.7</v>
      </c>
      <c r="F25" s="353">
        <v>5490.2</v>
      </c>
      <c r="G25" s="353">
        <v>18.2</v>
      </c>
      <c r="H25" s="354">
        <v>16.6</v>
      </c>
      <c r="I25" s="353">
        <v>16.9</v>
      </c>
      <c r="J25" s="355">
        <v>16</v>
      </c>
      <c r="K25" s="356">
        <f t="shared" si="0"/>
        <v>13.53159851301115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1097</v>
      </c>
      <c r="F26" s="353">
        <v>626.7</v>
      </c>
      <c r="G26" s="353">
        <v>4.7</v>
      </c>
      <c r="H26" s="354">
        <v>5.4</v>
      </c>
      <c r="I26" s="353">
        <v>4.1</v>
      </c>
      <c r="J26" s="355">
        <v>4.8</v>
      </c>
      <c r="K26" s="356">
        <f t="shared" si="0"/>
        <v>8.752327746741155</v>
      </c>
      <c r="L26" s="357">
        <v>10.05586592178771</v>
      </c>
      <c r="M26" s="358">
        <v>4139</v>
      </c>
      <c r="N26" s="359">
        <v>1784</v>
      </c>
      <c r="O26" s="360">
        <v>11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18482</v>
      </c>
      <c r="F27" s="355">
        <v>15007</v>
      </c>
      <c r="G27" s="353">
        <v>63.1</v>
      </c>
      <c r="H27" s="354">
        <v>42</v>
      </c>
      <c r="I27" s="353">
        <v>57.1</v>
      </c>
      <c r="J27" s="355">
        <v>41.2</v>
      </c>
      <c r="K27" s="356">
        <f>G27/D27*1000</f>
        <v>15.427872860635697</v>
      </c>
      <c r="L27" s="357">
        <v>11</v>
      </c>
      <c r="M27" s="358">
        <v>2406</v>
      </c>
      <c r="N27" s="359">
        <v>2178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22820</v>
      </c>
      <c r="D29" s="374">
        <f t="shared" si="1"/>
        <v>22821</v>
      </c>
      <c r="E29" s="375">
        <f t="shared" si="1"/>
        <v>98103.40000000001</v>
      </c>
      <c r="F29" s="376">
        <f t="shared" si="1"/>
        <v>88686.00000000001</v>
      </c>
      <c r="G29" s="375">
        <f t="shared" si="1"/>
        <v>265.49999999999994</v>
      </c>
      <c r="H29" s="376">
        <v>275.2</v>
      </c>
      <c r="I29" s="375">
        <f>SUM(I7:I28)</f>
        <v>244.8</v>
      </c>
      <c r="J29" s="377">
        <v>251.9</v>
      </c>
      <c r="K29" s="378">
        <f t="shared" si="0"/>
        <v>11.634021296174573</v>
      </c>
      <c r="L29" s="379">
        <v>11.778804999143981</v>
      </c>
      <c r="M29" s="375">
        <f>SUM(M7:M28)</f>
        <v>33669.8</v>
      </c>
      <c r="N29" s="376">
        <f>SUM(N7:N28)</f>
        <v>21486.7</v>
      </c>
      <c r="O29" s="380">
        <f>SUM(O7:O28)</f>
        <v>89.2</v>
      </c>
      <c r="P29" s="376">
        <f>SUM(P7:P28)</f>
        <v>111.6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2017-11-29T06:24:05Z</cp:lastPrinted>
  <dcterms:created xsi:type="dcterms:W3CDTF">2017-08-13T06:13:14Z</dcterms:created>
  <dcterms:modified xsi:type="dcterms:W3CDTF">2017-11-29T06:29:04Z</dcterms:modified>
  <cp:category/>
  <cp:version/>
  <cp:contentType/>
  <cp:contentStatus/>
</cp:coreProperties>
</file>