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3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<sst xmlns="http://schemas.openxmlformats.org/spreadsheetml/2006/main" count="414" uniqueCount="132">
  <si>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</si>
  <si>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</si>
  <si>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</si>
  <si>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</si>
  <si>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</si>
  <si>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</si>
  <si>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</si>
  <si>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</si>
  <si>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</si>
  <si>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</si>
  <si>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</si>
  <si>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</si>
  <si>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</si>
  <si>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</si>
  <si>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</si>
  <si>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</si>
  <si>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</si>
  <si>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</si>
  <si>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</si>
  <si>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</si>
  <si>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</si>
  <si>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</si>
  <si>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</si>
  <si>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</si>
  <si>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</si>
  <si>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</si>
  <si>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</si>
  <si>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</si>
  <si>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</si>
  <si>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</si>
  <si>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</si>
  <si>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</si>
  <si>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</si>
  <si>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</si>
  <si>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</si>
  <si>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</si>
  <si>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</si>
  <si>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</si>
  <si>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</si>
  <si>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</si>
  <si>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</si>
  <si>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</si>
  <si>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</si>
  <si>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</si>
  <si>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</si>
  <si>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</si>
  <si>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</si>
  <si>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</si>
  <si>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</si>
  <si>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</si>
  <si>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</si>
  <si>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</si>
  <si>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</si>
  <si>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</si>
  <si>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</si>
  <si>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</si>
  <si>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</si>
  <si>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</si>
  <si>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</si>
  <si>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</si>
  <si>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</si>
  <si>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</si>
  <si>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</si>
  <si>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</si>
  <si>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</si>
  <si>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</si>
  <si>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</si>
  <si>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</si>
  <si>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</si>
  <si>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</si>
  <si>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</si>
  <si>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</si>
  <si>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</si>
  <si>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</si>
  <si>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</si>
  <si>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</si>
  <si>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</si>
  <si>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</si>
  <si>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</si>
  <si>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</si>
  <si>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</si>
  <si>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</si>
  <si>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</si>
  <si>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</si>
  <si>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</si>
  <si>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</si>
  <si>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</si>
  <si>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</si>
  <si>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</si>
  <si>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</si>
  <si>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</si>
  <si>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</si>
  <si>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</si>
  <si>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</si>
  <si>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</si>
  <si>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</si>
  <si>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</si>
  <si>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</si>
  <si>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</si>
  <si>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</si>
  <si>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</si>
  <si>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</si>
  <si>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</si>
  <si>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</si>
  <si>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</si>
  <si>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</si>
  <si>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</si>
  <si>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</si>
  <si>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</si>
  <si>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</si>
  <si>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</si>
  <si>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</si>
  <si>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</si>
  <si>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</si>
  <si>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</si>
  <si>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</si>
  <si>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</si>
  <si>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</si>
  <si>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</si>
  <si>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</si>
  <si>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</si>
  <si>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</si>
  <si>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</si>
  <si>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</si>
  <si>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</si>
  <si>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</si>
  <si>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</si>
  <si>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</si>
  <si>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</si>
  <si>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Уборка сельскохозяйственных культур     02.10.2017</t>
  </si>
  <si>
    <t>01.10</t>
  </si>
  <si>
    <t>02.10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</si>
</sst>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0" fontId="19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5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8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5" xfId="60" applyFont="1" applyFill="1" applyBorder="1" applyAlignment="1" applyProtection="1">
      <alignment horizontal="center" vertical="center" wrapText="1"/>
      <protection locked="0"/>
    </xf>
    <xf numFmtId="0" fontId="26" fillId="0" borderId="116" xfId="60" applyFont="1" applyFill="1" applyBorder="1" applyAlignment="1" applyProtection="1">
      <alignment horizontal="center" vertical="center" wrapText="1"/>
      <protection locked="0"/>
    </xf>
    <xf numFmtId="0" fontId="26" fillId="0" borderId="117" xfId="60" applyFont="1" applyFill="1" applyBorder="1" applyAlignment="1" applyProtection="1">
      <alignment horizontal="center" vertical="center" wrapText="1"/>
      <protection locked="0"/>
    </xf>
    <xf numFmtId="0" fontId="26" fillId="0" borderId="103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8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4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18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9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19" xfId="57" applyFont="1" applyFill="1" applyBorder="1" applyAlignment="1">
      <alignment horizontal="center"/>
      <protection/>
    </xf>
    <xf numFmtId="0" fontId="26" fillId="0" borderId="120" xfId="57" applyFont="1" applyFill="1" applyBorder="1" applyAlignment="1">
      <alignment horizontal="center"/>
      <protection/>
    </xf>
    <xf numFmtId="0" fontId="26" fillId="0" borderId="12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AL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26" sqref="AU26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8.25390625" style="6" customWidth="1"/>
    <col min="52" max="52" width="5.12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6.37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24" t="s">
        <v>129</v>
      </c>
      <c r="D1" s="524"/>
      <c r="E1" s="524"/>
      <c r="F1" s="524"/>
      <c r="G1" s="524"/>
      <c r="H1" s="524"/>
      <c r="I1" s="524"/>
      <c r="J1" s="524"/>
      <c r="K1" s="524"/>
      <c r="L1" s="5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5" t="s">
        <v>0</v>
      </c>
      <c r="B3" s="527" t="s">
        <v>1</v>
      </c>
      <c r="C3" s="529" t="s">
        <v>2</v>
      </c>
      <c r="D3" s="530"/>
      <c r="E3" s="530"/>
      <c r="F3" s="530"/>
      <c r="G3" s="530"/>
      <c r="H3" s="531" t="s">
        <v>3</v>
      </c>
      <c r="I3" s="531"/>
      <c r="J3" s="531"/>
      <c r="K3" s="531"/>
      <c r="L3" s="532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7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7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9"/>
      <c r="BF3" s="520" t="s">
        <v>13</v>
      </c>
      <c r="BG3" s="517"/>
      <c r="BH3" s="517"/>
      <c r="BI3" s="517"/>
      <c r="BJ3" s="519"/>
      <c r="BK3" s="520" t="s">
        <v>14</v>
      </c>
      <c r="BL3" s="517"/>
      <c r="BM3" s="517"/>
      <c r="BN3" s="517"/>
      <c r="BO3" s="519"/>
      <c r="BP3" s="521" t="s">
        <v>15</v>
      </c>
      <c r="BQ3" s="522"/>
      <c r="BR3" s="522"/>
      <c r="BS3" s="522"/>
      <c r="BT3" s="522"/>
      <c r="BU3" s="522"/>
      <c r="BV3" s="523"/>
    </row>
    <row r="4" spans="1:74" ht="81" customHeight="1" thickBot="1">
      <c r="A4" s="526"/>
      <c r="B4" s="528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7" t="s">
        <v>27</v>
      </c>
      <c r="BL4" s="121" t="s">
        <v>17</v>
      </c>
      <c r="BM4" s="121" t="s">
        <v>18</v>
      </c>
      <c r="BN4" s="121" t="s">
        <v>19</v>
      </c>
      <c r="BO4" s="398" t="s">
        <v>20</v>
      </c>
      <c r="BP4" s="392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9"/>
      <c r="BL5" s="122"/>
      <c r="BM5" s="122"/>
      <c r="BN5" s="122"/>
      <c r="BO5" s="400"/>
      <c r="BP5" s="393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9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15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15">
        <f>BN6/BL6*10</f>
        <v>20</v>
      </c>
      <c r="BP6" s="394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9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15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15">
        <f>BN7/BL7*10</f>
        <v>10.461538461538462</v>
      </c>
      <c r="BP7" s="394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9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15"/>
      <c r="BK8" s="116"/>
      <c r="BL8" s="27"/>
      <c r="BM8" s="27"/>
      <c r="BN8" s="27"/>
      <c r="BO8" s="515"/>
      <c r="BP8" s="394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9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15"/>
      <c r="BK9" s="116">
        <v>25</v>
      </c>
      <c r="BL9" s="27">
        <v>25</v>
      </c>
      <c r="BM9" s="27">
        <f>BL9/BK9*100</f>
        <v>100</v>
      </c>
      <c r="BN9" s="27">
        <v>25</v>
      </c>
      <c r="BO9" s="515">
        <f>BN9/BL9*10</f>
        <v>10</v>
      </c>
      <c r="BP9" s="394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26331</v>
      </c>
      <c r="E10" s="15">
        <f t="shared" si="12"/>
        <v>100</v>
      </c>
      <c r="F10" s="14">
        <f t="shared" si="13"/>
        <v>86338.40000000001</v>
      </c>
      <c r="G10" s="16">
        <f t="shared" si="14"/>
        <v>32.789639588317954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63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9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15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15">
        <f>BN10/BL10*10</f>
        <v>15</v>
      </c>
      <c r="BP10" s="394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9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15"/>
      <c r="BK11" s="116"/>
      <c r="BL11" s="27"/>
      <c r="BM11" s="27"/>
      <c r="BN11" s="27"/>
      <c r="BO11" s="515"/>
      <c r="BP11" s="394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218470</v>
      </c>
      <c r="G12" s="16">
        <f t="shared" si="14"/>
        <v>31.941926428446106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9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15">
        <f>BI12/BG12*10</f>
        <v>20</v>
      </c>
      <c r="BK12" s="116"/>
      <c r="BL12" s="27"/>
      <c r="BM12" s="27"/>
      <c r="BN12" s="27"/>
      <c r="BO12" s="515"/>
      <c r="BP12" s="394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9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15"/>
      <c r="BK13" s="116"/>
      <c r="BL13" s="32"/>
      <c r="BM13" s="27"/>
      <c r="BN13" s="32"/>
      <c r="BO13" s="515"/>
      <c r="BP13" s="395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9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15"/>
      <c r="BK14" s="116"/>
      <c r="BL14" s="32"/>
      <c r="BM14" s="27"/>
      <c r="BN14" s="32"/>
      <c r="BO14" s="515"/>
      <c r="BP14" s="395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11"/>
        <v>17039</v>
      </c>
      <c r="E15" s="15">
        <f t="shared" si="12"/>
        <v>99.34697685266165</v>
      </c>
      <c r="F15" s="14">
        <f t="shared" si="13"/>
        <v>60773</v>
      </c>
      <c r="G15" s="16">
        <f t="shared" si="14"/>
        <v>35.66699923704442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4306</v>
      </c>
      <c r="AH15" s="31">
        <v>4306</v>
      </c>
      <c r="AI15" s="24">
        <f t="shared" si="19"/>
        <v>100</v>
      </c>
      <c r="AJ15" s="31">
        <v>11766</v>
      </c>
      <c r="AK15" s="389">
        <f t="shared" si="20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15"/>
      <c r="BK15" s="116"/>
      <c r="BL15" s="32"/>
      <c r="BM15" s="27"/>
      <c r="BN15" s="32"/>
      <c r="BO15" s="515"/>
      <c r="BP15" s="395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9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15"/>
      <c r="BK16" s="116">
        <v>10</v>
      </c>
      <c r="BL16" s="32">
        <v>10</v>
      </c>
      <c r="BM16" s="27">
        <f>BL16/BK16*100</f>
        <v>100</v>
      </c>
      <c r="BN16" s="32">
        <v>10</v>
      </c>
      <c r="BO16" s="515">
        <f>BN16/BL16*10</f>
        <v>10</v>
      </c>
      <c r="BP16" s="395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9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15"/>
      <c r="BK17" s="116"/>
      <c r="BL17" s="32"/>
      <c r="BM17" s="27"/>
      <c r="BN17" s="32"/>
      <c r="BO17" s="515"/>
      <c r="BP17" s="395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15635</v>
      </c>
      <c r="D18" s="14">
        <f t="shared" si="11"/>
        <v>15635</v>
      </c>
      <c r="E18" s="15">
        <f t="shared" si="12"/>
        <v>100</v>
      </c>
      <c r="F18" s="14">
        <f t="shared" si="13"/>
        <v>34053</v>
      </c>
      <c r="G18" s="16">
        <f t="shared" si="14"/>
        <v>21.779980812280144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4411</v>
      </c>
      <c r="AC18" s="22">
        <v>4411</v>
      </c>
      <c r="AD18" s="8">
        <f t="shared" si="25"/>
        <v>100</v>
      </c>
      <c r="AE18" s="22">
        <v>7348</v>
      </c>
      <c r="AF18" s="350">
        <f t="shared" si="26"/>
        <v>16.658354114713216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9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15"/>
      <c r="BK18" s="116"/>
      <c r="BL18" s="32"/>
      <c r="BM18" s="27"/>
      <c r="BN18" s="32"/>
      <c r="BO18" s="515"/>
      <c r="BP18" s="395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9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15"/>
      <c r="BK19" s="116"/>
      <c r="BL19" s="32"/>
      <c r="BM19" s="27"/>
      <c r="BN19" s="32"/>
      <c r="BO19" s="515"/>
      <c r="BP19" s="395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15">
        <f>BI20/BG20*10</f>
        <v>33.660714285714285</v>
      </c>
      <c r="BK20" s="116"/>
      <c r="BL20" s="27"/>
      <c r="BM20" s="27"/>
      <c r="BN20" s="27"/>
      <c r="BO20" s="515"/>
      <c r="BP20" s="394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9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15"/>
      <c r="BK21" s="116"/>
      <c r="BL21" s="27"/>
      <c r="BM21" s="27"/>
      <c r="BN21" s="27"/>
      <c r="BO21" s="515"/>
      <c r="BP21" s="394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15">
        <f>BI22/BG22*10</f>
        <v>14.980392156862745</v>
      </c>
      <c r="BK22" s="116"/>
      <c r="BL22" s="27"/>
      <c r="BM22" s="27"/>
      <c r="BN22" s="27"/>
      <c r="BO22" s="515"/>
      <c r="BP22" s="394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9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15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15">
        <f>BN23/BL23*10</f>
        <v>12.549019607843137</v>
      </c>
      <c r="BP23" s="395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15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15">
        <f>BN24/BL24*10</f>
        <v>14.503257328990228</v>
      </c>
      <c r="BP24" s="394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90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15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15">
        <f>BN25/BL25*10</f>
        <v>10</v>
      </c>
      <c r="BP25" s="394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571077</v>
      </c>
      <c r="D26" s="86">
        <f>SUM(D5:D25)</f>
        <v>564742</v>
      </c>
      <c r="E26" s="87">
        <f>D26/C26*100</f>
        <v>98.89069249855974</v>
      </c>
      <c r="F26" s="86">
        <f>SUM(F5:F25)</f>
        <v>1657052.4</v>
      </c>
      <c r="G26" s="87">
        <f t="shared" si="30"/>
        <v>29.34175959995892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48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120601</v>
      </c>
      <c r="AC26" s="86">
        <f>SUM(AC5:AC25)</f>
        <v>120601</v>
      </c>
      <c r="AD26" s="93">
        <f t="shared" si="25"/>
        <v>100</v>
      </c>
      <c r="AE26" s="86">
        <f>SUM(AE5:AE25)</f>
        <v>299372</v>
      </c>
      <c r="AF26" s="352">
        <f t="shared" si="26"/>
        <v>24.823343090024128</v>
      </c>
      <c r="AG26" s="90">
        <f>SUM(AG5:AG25)</f>
        <v>116246</v>
      </c>
      <c r="AH26" s="86">
        <f>SUM(AH5:AH25)</f>
        <v>116246</v>
      </c>
      <c r="AI26" s="87">
        <f>AH26/AG26*100</f>
        <v>100</v>
      </c>
      <c r="AJ26" s="86">
        <f>SUM(AJ5:AJ25)</f>
        <v>324138</v>
      </c>
      <c r="AK26" s="348">
        <f>AJ26/AH26*10</f>
        <v>27.883798152194483</v>
      </c>
      <c r="AL26" s="90">
        <f>SUM(AL5:AL25)</f>
        <v>38750</v>
      </c>
      <c r="AM26" s="86">
        <f>SUM(AM5:AM25)</f>
        <v>38750</v>
      </c>
      <c r="AN26" s="91">
        <f t="shared" si="37"/>
        <v>100</v>
      </c>
      <c r="AO26" s="86">
        <f>SUM(AO5:AO25)</f>
        <v>92299</v>
      </c>
      <c r="AP26" s="89">
        <f t="shared" si="38"/>
        <v>23.819096774193547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91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6">
        <f>BN26/BL26*10</f>
        <v>14.367968232958306</v>
      </c>
      <c r="BP26" s="396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/>
      <c r="C27" s="374">
        <v>541216</v>
      </c>
      <c r="D27" s="375">
        <v>532136</v>
      </c>
      <c r="E27" s="376">
        <v>98.32229645834565</v>
      </c>
      <c r="F27" s="375">
        <v>1304032.5</v>
      </c>
      <c r="G27" s="377">
        <v>24.505624502007002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2044</v>
      </c>
      <c r="AS27" s="84">
        <v>19.396469918390586</v>
      </c>
      <c r="AT27" s="84">
        <v>7050</v>
      </c>
      <c r="AU27" s="358">
        <v>34.49119373776908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401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7" sqref="T27"/>
    </sheetView>
  </sheetViews>
  <sheetFormatPr defaultColWidth="8.875" defaultRowHeight="12.75"/>
  <cols>
    <col min="1" max="1" width="21.125" style="410" customWidth="1"/>
    <col min="2" max="2" width="16.75390625" style="410" hidden="1" customWidth="1"/>
    <col min="3" max="3" width="9.125" style="410" hidden="1" customWidth="1"/>
    <col min="4" max="4" width="9.375" style="410" hidden="1" customWidth="1"/>
    <col min="5" max="5" width="7.25390625" style="410" hidden="1" customWidth="1"/>
    <col min="6" max="6" width="6.75390625" style="410" hidden="1" customWidth="1"/>
    <col min="7" max="7" width="8.375" style="410" customWidth="1"/>
    <col min="8" max="8" width="7.00390625" style="410" customWidth="1"/>
    <col min="9" max="9" width="5.00390625" style="410" customWidth="1"/>
    <col min="10" max="10" width="7.625" style="410" customWidth="1"/>
    <col min="11" max="11" width="6.25390625" style="410" customWidth="1"/>
    <col min="12" max="12" width="7.125" style="410" customWidth="1"/>
    <col min="13" max="13" width="6.75390625" style="410" customWidth="1"/>
    <col min="14" max="14" width="4.875" style="410" customWidth="1"/>
    <col min="15" max="15" width="8.00390625" style="410" customWidth="1"/>
    <col min="16" max="16" width="8.25390625" style="410" customWidth="1"/>
    <col min="17" max="17" width="5.875" style="410" customWidth="1"/>
    <col min="18" max="18" width="6.375" style="410" customWidth="1"/>
    <col min="19" max="19" width="5.125" style="410" customWidth="1"/>
    <col min="20" max="20" width="6.625" style="410" customWidth="1"/>
    <col min="21" max="21" width="6.00390625" style="410" customWidth="1"/>
    <col min="22" max="22" width="7.00390625" style="410" customWidth="1"/>
    <col min="23" max="24" width="5.875" style="410" customWidth="1"/>
    <col min="25" max="25" width="6.75390625" style="410" customWidth="1"/>
    <col min="26" max="26" width="6.00390625" style="410" customWidth="1"/>
    <col min="27" max="27" width="0.12890625" style="410" hidden="1" customWidth="1"/>
    <col min="28" max="28" width="1.25" style="410" hidden="1" customWidth="1"/>
    <col min="29" max="29" width="11.875" style="410" hidden="1" customWidth="1"/>
    <col min="30" max="30" width="15.75390625" style="410" hidden="1" customWidth="1"/>
    <col min="31" max="31" width="7.00390625" style="410" customWidth="1"/>
    <col min="32" max="32" width="6.125" style="410" customWidth="1"/>
    <col min="33" max="33" width="5.25390625" style="410" customWidth="1"/>
    <col min="34" max="34" width="6.25390625" style="410" customWidth="1"/>
    <col min="35" max="36" width="7.00390625" style="410" customWidth="1"/>
    <col min="37" max="37" width="6.875" style="410" customWidth="1"/>
    <col min="38" max="38" width="6.25390625" style="410" customWidth="1"/>
    <col min="39" max="39" width="7.625" style="410" customWidth="1"/>
    <col min="40" max="40" width="7.75390625" style="410" customWidth="1"/>
    <col min="41" max="41" width="0.12890625" style="410" hidden="1" customWidth="1"/>
    <col min="42" max="42" width="13.00390625" style="410" hidden="1" customWidth="1"/>
    <col min="43" max="43" width="4.875" style="410" hidden="1" customWidth="1"/>
    <col min="44" max="44" width="7.375" style="410" hidden="1" customWidth="1"/>
    <col min="45" max="45" width="6.875" style="410" bestFit="1" customWidth="1"/>
    <col min="46" max="46" width="6.625" style="410" customWidth="1"/>
    <col min="47" max="47" width="6.00390625" style="410" customWidth="1"/>
    <col min="48" max="48" width="8.125" style="410" customWidth="1"/>
    <col min="49" max="49" width="6.375" style="410" customWidth="1"/>
    <col min="50" max="50" width="7.25390625" style="410" bestFit="1" customWidth="1"/>
    <col min="51" max="51" width="7.25390625" style="410" customWidth="1"/>
    <col min="52" max="52" width="7.375" style="410" customWidth="1"/>
    <col min="53" max="53" width="7.625" style="410" bestFit="1" customWidth="1"/>
    <col min="54" max="54" width="9.125" style="410" customWidth="1"/>
    <col min="55" max="57" width="6.625" style="410" customWidth="1"/>
    <col min="58" max="58" width="6.375" style="410" customWidth="1"/>
    <col min="59" max="59" width="7.00390625" style="410" bestFit="1" customWidth="1"/>
    <col min="60" max="16384" width="8.875" style="410" customWidth="1"/>
  </cols>
  <sheetData>
    <row r="1" spans="1:59" s="402" customFormat="1" ht="18" customHeight="1">
      <c r="A1" s="261"/>
      <c r="B1" s="261"/>
      <c r="C1" s="261"/>
      <c r="D1" s="261"/>
      <c r="E1" s="261"/>
      <c r="F1" s="261"/>
      <c r="G1" s="261"/>
      <c r="H1" s="261"/>
      <c r="I1" s="533" t="s">
        <v>51</v>
      </c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402" customFormat="1" ht="18.75" customHeight="1" thickBot="1">
      <c r="A2" s="4"/>
      <c r="B2" s="4"/>
      <c r="C2" s="4"/>
      <c r="D2" s="4"/>
      <c r="E2" s="4"/>
      <c r="F2" s="4"/>
      <c r="G2" s="4"/>
      <c r="H2" s="4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36">
        <v>43010</v>
      </c>
      <c r="BF2" s="536"/>
      <c r="BG2" s="536"/>
    </row>
    <row r="3" spans="1:59" s="402" customFormat="1" ht="15.75" customHeight="1" thickBot="1">
      <c r="A3" s="542" t="s">
        <v>0</v>
      </c>
      <c r="B3" s="544" t="s">
        <v>52</v>
      </c>
      <c r="C3" s="545"/>
      <c r="D3" s="545"/>
      <c r="E3" s="545"/>
      <c r="F3" s="513"/>
      <c r="G3" s="514" t="s">
        <v>53</v>
      </c>
      <c r="H3" s="514"/>
      <c r="I3" s="514"/>
      <c r="J3" s="514"/>
      <c r="K3" s="514"/>
      <c r="L3" s="511" t="s">
        <v>54</v>
      </c>
      <c r="M3" s="512"/>
      <c r="N3" s="512"/>
      <c r="O3" s="512"/>
      <c r="P3" s="546"/>
      <c r="Q3" s="540" t="s">
        <v>55</v>
      </c>
      <c r="R3" s="538"/>
      <c r="S3" s="538"/>
      <c r="T3" s="538"/>
      <c r="U3" s="538"/>
      <c r="V3" s="540" t="s">
        <v>56</v>
      </c>
      <c r="W3" s="538"/>
      <c r="X3" s="538"/>
      <c r="Y3" s="538"/>
      <c r="Z3" s="541"/>
      <c r="AA3" s="537" t="s">
        <v>57</v>
      </c>
      <c r="AB3" s="538"/>
      <c r="AC3" s="538"/>
      <c r="AD3" s="539"/>
      <c r="AE3" s="540" t="s">
        <v>58</v>
      </c>
      <c r="AF3" s="538"/>
      <c r="AG3" s="538"/>
      <c r="AH3" s="538"/>
      <c r="AI3" s="541"/>
      <c r="AJ3" s="540" t="s">
        <v>59</v>
      </c>
      <c r="AK3" s="538"/>
      <c r="AL3" s="538"/>
      <c r="AM3" s="538"/>
      <c r="AN3" s="541"/>
      <c r="AO3" s="537" t="s">
        <v>60</v>
      </c>
      <c r="AP3" s="538"/>
      <c r="AQ3" s="538"/>
      <c r="AR3" s="538"/>
      <c r="AS3" s="538" t="s">
        <v>61</v>
      </c>
      <c r="AT3" s="538"/>
      <c r="AU3" s="538"/>
      <c r="AV3" s="538"/>
      <c r="AW3" s="541"/>
      <c r="AX3" s="537" t="s">
        <v>62</v>
      </c>
      <c r="AY3" s="538"/>
      <c r="AZ3" s="538"/>
      <c r="BA3" s="538"/>
      <c r="BB3" s="539"/>
      <c r="BC3" s="540" t="s">
        <v>63</v>
      </c>
      <c r="BD3" s="538"/>
      <c r="BE3" s="538"/>
      <c r="BF3" s="538"/>
      <c r="BG3" s="541"/>
    </row>
    <row r="4" spans="1:59" s="402" customFormat="1" ht="79.5" customHeight="1" thickBot="1">
      <c r="A4" s="543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402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402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9</v>
      </c>
      <c r="AZ6" s="239">
        <f>AY6/AX6*100</f>
        <v>75</v>
      </c>
      <c r="BA6" s="237">
        <v>91</v>
      </c>
      <c r="BB6" s="240">
        <f aca="true" t="shared" si="2" ref="BB6:BB25">IF(BA6&gt;0,BA6/AY6*10,"")</f>
        <v>101.11111111111111</v>
      </c>
      <c r="BC6" s="236"/>
      <c r="BD6" s="237"/>
      <c r="BE6" s="239"/>
      <c r="BF6" s="237"/>
      <c r="BG6" s="297"/>
    </row>
    <row r="7" spans="1:59" s="402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513</v>
      </c>
      <c r="AU7" s="237">
        <f>AT7/AS7*100</f>
        <v>71.44846796657382</v>
      </c>
      <c r="AV7" s="237">
        <v>8381</v>
      </c>
      <c r="AW7" s="311">
        <f t="shared" si="1"/>
        <v>163.37231968810914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500</v>
      </c>
      <c r="BE7" s="239">
        <f>BD7/BC7*100</f>
        <v>84.03361344537815</v>
      </c>
      <c r="BF7" s="237">
        <v>12500</v>
      </c>
      <c r="BG7" s="369">
        <f>IF(BF7&gt;0,BF7/BD7*10,"")</f>
        <v>250</v>
      </c>
    </row>
    <row r="8" spans="1:59" s="402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402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1069</v>
      </c>
      <c r="AL9" s="239">
        <f>AK9/AJ9*100</f>
        <v>89.30659983291562</v>
      </c>
      <c r="AM9" s="237">
        <v>830</v>
      </c>
      <c r="AN9" s="238" t="s">
        <v>98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55</v>
      </c>
      <c r="BE9" s="239">
        <f>BD9/BC9*100</f>
        <v>40.44117647058824</v>
      </c>
      <c r="BF9" s="237">
        <v>980</v>
      </c>
      <c r="BG9" s="369">
        <f t="shared" si="3"/>
        <v>178.18181818181816</v>
      </c>
    </row>
    <row r="10" spans="1:59" s="402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402" customFormat="1" ht="15.75">
      <c r="A11" s="1" t="s">
        <v>34</v>
      </c>
      <c r="B11" s="304"/>
      <c r="C11" s="241"/>
      <c r="D11" s="294"/>
      <c r="E11" s="241"/>
      <c r="F11" s="305"/>
      <c r="G11" s="293">
        <v>16116</v>
      </c>
      <c r="H11" s="237"/>
      <c r="I11" s="294"/>
      <c r="J11" s="237"/>
      <c r="K11" s="238">
        <f t="shared" si="0"/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249</v>
      </c>
      <c r="AT11" s="237">
        <v>92</v>
      </c>
      <c r="AU11" s="237">
        <f>AT11/AS11*100</f>
        <v>36.94779116465863</v>
      </c>
      <c r="AV11" s="237">
        <v>520</v>
      </c>
      <c r="AW11" s="311">
        <f t="shared" si="1"/>
        <v>56.52173913043478</v>
      </c>
      <c r="AX11" s="307">
        <v>34.4</v>
      </c>
      <c r="AY11" s="237"/>
      <c r="AZ11" s="239"/>
      <c r="BA11" s="237"/>
      <c r="BB11" s="240">
        <f t="shared" si="2"/>
      </c>
      <c r="BC11" s="236">
        <v>28.6</v>
      </c>
      <c r="BD11" s="237"/>
      <c r="BE11" s="239"/>
      <c r="BF11" s="237"/>
      <c r="BG11" s="369">
        <f t="shared" si="3"/>
      </c>
    </row>
    <row r="12" spans="1:59" s="402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293</v>
      </c>
      <c r="I12" s="294">
        <f>H12/G12*100</f>
        <v>1.1430131856128578</v>
      </c>
      <c r="J12" s="237">
        <v>522</v>
      </c>
      <c r="K12" s="238">
        <f t="shared" si="0"/>
        <v>17.81569965870307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1998</v>
      </c>
      <c r="AU12" s="237">
        <f>AT12/AS12*100</f>
        <v>70.05610098176717</v>
      </c>
      <c r="AV12" s="237">
        <v>25045</v>
      </c>
      <c r="AW12" s="311">
        <f t="shared" si="1"/>
        <v>125.35035035035035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153.5</v>
      </c>
      <c r="BE12" s="239">
        <f>BD12/BC12*100</f>
        <v>86.7231638418079</v>
      </c>
      <c r="BF12" s="237">
        <v>3032</v>
      </c>
      <c r="BG12" s="369">
        <f t="shared" si="3"/>
        <v>197.52442996742673</v>
      </c>
    </row>
    <row r="13" spans="1:59" s="402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>H13/G13*100</f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1">
        <f t="shared" si="1"/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402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210</v>
      </c>
      <c r="I14" s="294">
        <f>H14/G14*100</f>
        <v>1.4643330311693745</v>
      </c>
      <c r="J14" s="237">
        <v>336</v>
      </c>
      <c r="K14" s="238">
        <f t="shared" si="0"/>
        <v>16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402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1976</v>
      </c>
      <c r="I15" s="294">
        <f>H15/G15*100</f>
        <v>16.452955870108244</v>
      </c>
      <c r="J15" s="237">
        <v>1576</v>
      </c>
      <c r="K15" s="238">
        <f t="shared" si="0"/>
        <v>7.9757085020242915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4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>AT15/AS15*100</f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402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/>
      <c r="I16" s="294"/>
      <c r="J16" s="237"/>
      <c r="K16" s="238">
        <f t="shared" si="0"/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4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/>
      <c r="AU16" s="237"/>
      <c r="AV16" s="237"/>
      <c r="AW16" s="311">
        <f t="shared" si="1"/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402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171</v>
      </c>
      <c r="I17" s="294">
        <f>H17/G17*100</f>
        <v>1.3069397737694894</v>
      </c>
      <c r="J17" s="237">
        <v>135</v>
      </c>
      <c r="K17" s="238">
        <f t="shared" si="0"/>
        <v>7.894736842105264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4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>AT17/AS17*100</f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402" customFormat="1" ht="15.75">
      <c r="A18" s="1" t="s">
        <v>41</v>
      </c>
      <c r="B18" s="304"/>
      <c r="C18" s="241"/>
      <c r="D18" s="294"/>
      <c r="E18" s="241"/>
      <c r="F18" s="305"/>
      <c r="G18" s="293">
        <v>5446</v>
      </c>
      <c r="H18" s="237"/>
      <c r="I18" s="294"/>
      <c r="J18" s="237"/>
      <c r="K18" s="238">
        <f t="shared" si="0"/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4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>AT18/AS18*100</f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69">
        <f t="shared" si="3"/>
        <v>140</v>
      </c>
    </row>
    <row r="19" spans="1:59" s="402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620</v>
      </c>
      <c r="I19" s="294">
        <f>H19/G19*100</f>
        <v>7.70952499378264</v>
      </c>
      <c r="J19" s="237">
        <v>246</v>
      </c>
      <c r="K19" s="238">
        <f t="shared" si="0"/>
        <v>3.967741935483871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4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460</v>
      </c>
      <c r="AU19" s="237">
        <f>AT19/AS19*100</f>
        <v>91.63346613545816</v>
      </c>
      <c r="AV19" s="237">
        <v>5064</v>
      </c>
      <c r="AW19" s="369">
        <f t="shared" si="1"/>
        <v>110.08695652173913</v>
      </c>
      <c r="AX19" s="307">
        <v>11</v>
      </c>
      <c r="AY19" s="237"/>
      <c r="AZ19" s="300"/>
      <c r="BA19" s="237"/>
      <c r="BB19" s="240">
        <f t="shared" si="2"/>
      </c>
      <c r="BC19" s="236">
        <v>2</v>
      </c>
      <c r="BD19" s="237"/>
      <c r="BE19" s="239"/>
      <c r="BF19" s="237"/>
      <c r="BG19" s="369">
        <f t="shared" si="3"/>
      </c>
    </row>
    <row r="20" spans="1:59" s="402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/>
      <c r="I20" s="294"/>
      <c r="J20" s="237"/>
      <c r="K20" s="238">
        <f t="shared" si="0"/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4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>AT20/AS20*100</f>
        <v>100</v>
      </c>
      <c r="AV20" s="237">
        <v>5520</v>
      </c>
      <c r="AW20" s="369">
        <f t="shared" si="1"/>
        <v>160</v>
      </c>
      <c r="AX20" s="307">
        <v>265</v>
      </c>
      <c r="AY20" s="237">
        <v>112</v>
      </c>
      <c r="AZ20" s="300">
        <f>AY20/AX20*100</f>
        <v>42.26415094339623</v>
      </c>
      <c r="BA20" s="237">
        <v>896</v>
      </c>
      <c r="BB20" s="240">
        <f t="shared" si="2"/>
        <v>80</v>
      </c>
      <c r="BC20" s="236">
        <v>49</v>
      </c>
      <c r="BD20" s="237">
        <v>13.5</v>
      </c>
      <c r="BE20" s="239">
        <f>BD20/BC20*100</f>
        <v>27.55102040816326</v>
      </c>
      <c r="BF20" s="237">
        <v>149</v>
      </c>
      <c r="BG20" s="369">
        <f t="shared" si="3"/>
        <v>110.37037037037037</v>
      </c>
    </row>
    <row r="21" spans="1:59" s="402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4"/>
      </c>
      <c r="V21" s="236">
        <v>4844</v>
      </c>
      <c r="W21" s="237">
        <v>1412</v>
      </c>
      <c r="X21" s="239">
        <f>W21/V21*100</f>
        <v>29.149463253509495</v>
      </c>
      <c r="Y21" s="237">
        <v>2098</v>
      </c>
      <c r="Z21" s="311">
        <f>IF(Y21&gt;0,Y21/W21*10,"")</f>
        <v>14.858356940509916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623</v>
      </c>
      <c r="AU21" s="237">
        <f>AT21/AS21*100</f>
        <v>84.41734417344173</v>
      </c>
      <c r="AV21" s="237">
        <v>15695</v>
      </c>
      <c r="AW21" s="369">
        <f t="shared" si="1"/>
        <v>251.92616372391655</v>
      </c>
      <c r="AX21" s="307"/>
      <c r="AY21" s="237"/>
      <c r="AZ21" s="300"/>
      <c r="BA21" s="237"/>
      <c r="BB21" s="240">
        <f t="shared" si="2"/>
      </c>
      <c r="BC21" s="236">
        <v>55</v>
      </c>
      <c r="BD21" s="237"/>
      <c r="BE21" s="239"/>
      <c r="BF21" s="237"/>
      <c r="BG21" s="369">
        <f t="shared" si="3"/>
      </c>
    </row>
    <row r="22" spans="1:59" s="402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4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/>
      <c r="AZ22" s="300"/>
      <c r="BA22" s="237"/>
      <c r="BB22" s="240">
        <f t="shared" si="2"/>
      </c>
      <c r="BC22" s="236">
        <v>1</v>
      </c>
      <c r="BD22" s="237"/>
      <c r="BE22" s="239"/>
      <c r="BF22" s="237"/>
      <c r="BG22" s="369">
        <f t="shared" si="3"/>
      </c>
    </row>
    <row r="23" spans="1:59" s="402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/>
      <c r="I23" s="294"/>
      <c r="J23" s="237"/>
      <c r="K23" s="238">
        <f t="shared" si="0"/>
      </c>
      <c r="L23" s="310">
        <v>1697</v>
      </c>
      <c r="M23" s="237">
        <v>997</v>
      </c>
      <c r="N23" s="239">
        <f>M23/L23*100</f>
        <v>58.750736593989394</v>
      </c>
      <c r="O23" s="237">
        <v>33165</v>
      </c>
      <c r="P23" s="311">
        <f>IF(O23&gt;0,O23/M23*10,"")</f>
        <v>332.6479438314945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310</v>
      </c>
      <c r="AU23" s="237">
        <f>AT23/AS23*100</f>
        <v>20.847343644922663</v>
      </c>
      <c r="AV23" s="237">
        <v>4340</v>
      </c>
      <c r="AW23" s="369">
        <f>IF(AV23&gt;0,AV23/AT23*10,"")</f>
        <v>140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69">
        <f t="shared" si="3"/>
        <v>214.28571428571428</v>
      </c>
    </row>
    <row r="24" spans="1:59" s="402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3913</v>
      </c>
      <c r="N24" s="239">
        <f>M24/L24*100</f>
        <v>38.98575271495467</v>
      </c>
      <c r="O24" s="237">
        <v>123955</v>
      </c>
      <c r="P24" s="311">
        <f>IF(O24&gt;0,O24/M24*10,"")</f>
        <v>316.77740863787375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575</v>
      </c>
      <c r="AZ24" s="300">
        <f>AY24/AX24*100</f>
        <v>67.64705882352942</v>
      </c>
      <c r="BA24" s="237">
        <v>8632</v>
      </c>
      <c r="BB24" s="240">
        <f t="shared" si="2"/>
        <v>150.12173913043478</v>
      </c>
      <c r="BC24" s="236">
        <v>145</v>
      </c>
      <c r="BD24" s="237">
        <v>59</v>
      </c>
      <c r="BE24" s="242">
        <f>BD24/BC24*100</f>
        <v>40.689655172413794</v>
      </c>
      <c r="BF24" s="237">
        <v>825</v>
      </c>
      <c r="BG24" s="369">
        <f t="shared" si="3"/>
        <v>139.83050847457628</v>
      </c>
    </row>
    <row r="25" spans="1:59" s="402" customFormat="1" ht="16.5" thickBot="1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10</v>
      </c>
      <c r="I25" s="294">
        <f>H25/G25*100</f>
        <v>0.03946485654524646</v>
      </c>
      <c r="J25" s="237">
        <v>20</v>
      </c>
      <c r="K25" s="238">
        <f t="shared" si="0"/>
        <v>20</v>
      </c>
      <c r="L25" s="310">
        <v>1232</v>
      </c>
      <c r="M25" s="237">
        <v>495</v>
      </c>
      <c r="N25" s="239">
        <f>M25/L25*100</f>
        <v>40.17857142857143</v>
      </c>
      <c r="O25" s="237">
        <v>17437</v>
      </c>
      <c r="P25" s="311">
        <f>IF(O25&gt;0,O25/M25*10,"")</f>
        <v>352.2626262626262</v>
      </c>
      <c r="Q25" s="307">
        <v>2278</v>
      </c>
      <c r="R25" s="237">
        <v>1024</v>
      </c>
      <c r="S25" s="237">
        <f>R25/Q25*100</f>
        <v>44.95171202809482</v>
      </c>
      <c r="T25" s="237">
        <v>1944</v>
      </c>
      <c r="U25" s="235">
        <f>IF(T25&gt;0,T25/R25*10,"")</f>
        <v>18.984375</v>
      </c>
      <c r="V25" s="236">
        <v>793</v>
      </c>
      <c r="W25" s="237">
        <v>793</v>
      </c>
      <c r="X25" s="239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1694</v>
      </c>
      <c r="AU25" s="237">
        <f>AT25/AS25*100</f>
        <v>64.36170212765957</v>
      </c>
      <c r="AV25" s="237">
        <v>33511</v>
      </c>
      <c r="AW25" s="369">
        <f>IF(AV25&gt;0,AV25/AT25*10,"")</f>
        <v>197.82172373081465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402" customFormat="1" ht="16.5" hidden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 t="e">
        <f>R26/Q26*100</f>
        <v>#DIV/0!</v>
      </c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/>
      <c r="AY26" s="245"/>
      <c r="AZ26" s="403"/>
      <c r="BA26" s="245"/>
      <c r="BB26" s="246"/>
      <c r="BC26" s="244">
        <v>89</v>
      </c>
      <c r="BD26" s="245">
        <v>3.45</v>
      </c>
      <c r="BE26" s="242">
        <f>BD26/BC26*100</f>
        <v>3.876404494382023</v>
      </c>
      <c r="BF26" s="245">
        <v>168</v>
      </c>
      <c r="BG26" s="370">
        <f t="shared" si="3"/>
        <v>486.9565217391304</v>
      </c>
    </row>
    <row r="27" spans="1:59" s="402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404">
        <f>SUM(G5:G25)</f>
        <v>216575</v>
      </c>
      <c r="H27" s="405">
        <f>SUM(H6:H25)</f>
        <v>3779</v>
      </c>
      <c r="I27" s="326">
        <f>H27/G27*100</f>
        <v>1.7448920697218053</v>
      </c>
      <c r="J27" s="405">
        <f>SUM(J6:J25)</f>
        <v>3215</v>
      </c>
      <c r="K27" s="252">
        <f t="shared" si="0"/>
        <v>8.507541677692512</v>
      </c>
      <c r="L27" s="406">
        <f>SUM(L5:L25)</f>
        <v>12966</v>
      </c>
      <c r="M27" s="407">
        <f>SUM(M6:M25)</f>
        <v>5405</v>
      </c>
      <c r="N27" s="327">
        <f>M27/L27*100</f>
        <v>41.68594786364338</v>
      </c>
      <c r="O27" s="408">
        <f>SUM(O6:O25)</f>
        <v>174557</v>
      </c>
      <c r="P27" s="328">
        <f>IF(O27&gt;0,O27/M27*10,"")</f>
        <v>322.95467160037003</v>
      </c>
      <c r="Q27" s="408">
        <f>SUM(Q5:Q25)</f>
        <v>4698</v>
      </c>
      <c r="R27" s="405">
        <f>SUM(R6:R25)</f>
        <v>3086</v>
      </c>
      <c r="S27" s="405">
        <f>R27/Q27*100</f>
        <v>65.68752660706684</v>
      </c>
      <c r="T27" s="405">
        <f>SUM(T6:T25)</f>
        <v>2989</v>
      </c>
      <c r="U27" s="329">
        <f>IF(T27&gt;0,T27/R27*10,"")</f>
        <v>9.685677252106286</v>
      </c>
      <c r="V27" s="404">
        <f>SUM(V5:V25)</f>
        <v>6685</v>
      </c>
      <c r="W27" s="405">
        <f>SUM(W6:W25)</f>
        <v>2355</v>
      </c>
      <c r="X27" s="253">
        <f>W27/V27*100</f>
        <v>35.228122662677634</v>
      </c>
      <c r="Y27" s="405">
        <f>SUM(Y6:Y25)</f>
        <v>3343</v>
      </c>
      <c r="Z27" s="367">
        <f>IF(Y27&gt;0,Y27/W27*10,"")</f>
        <v>14.195329087048831</v>
      </c>
      <c r="AA27" s="408">
        <f>SUM(AA5:AA25)</f>
        <v>652</v>
      </c>
      <c r="AB27" s="405">
        <f>SUM(AB6:AB25)</f>
        <v>0</v>
      </c>
      <c r="AC27" s="405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404">
        <f>SUM(AJ5:AJ25)</f>
        <v>5618</v>
      </c>
      <c r="AK27" s="405">
        <f>SUM(AK5:AK26)</f>
        <v>5383</v>
      </c>
      <c r="AL27" s="253">
        <f>AK27/AJ27*100</f>
        <v>95.81701673193307</v>
      </c>
      <c r="AM27" s="405">
        <f>SUM(AM5:AM26)</f>
        <v>6028</v>
      </c>
      <c r="AN27" s="252">
        <f>AM27/AK27*10</f>
        <v>11.198216607839495</v>
      </c>
      <c r="AO27" s="404">
        <f>SUM(AO5:AO25)</f>
        <v>15</v>
      </c>
      <c r="AP27" s="405"/>
      <c r="AQ27" s="405"/>
      <c r="AR27" s="248"/>
      <c r="AS27" s="249">
        <f>SUM(AS6:AS25)</f>
        <v>12871</v>
      </c>
      <c r="AT27" s="248">
        <f>SUM(AT6:AT25)</f>
        <v>8821</v>
      </c>
      <c r="AU27" s="250">
        <f>AT27/AS27*100</f>
        <v>68.53391344883848</v>
      </c>
      <c r="AV27" s="251">
        <f>SUM(AV6:AV25)</f>
        <v>125933</v>
      </c>
      <c r="AW27" s="254">
        <f>IF(AV27&gt;0,AV27/AT27*10,"")</f>
        <v>142.76499263122093</v>
      </c>
      <c r="AX27" s="408">
        <f>SUM(AX5:AX25)</f>
        <v>1504.9</v>
      </c>
      <c r="AY27" s="405">
        <f>SUM(AY5:AY25)</f>
        <v>1017.5</v>
      </c>
      <c r="AZ27" s="409">
        <f>AY27/AX27*100</f>
        <v>67.61246594458103</v>
      </c>
      <c r="BA27" s="405">
        <f>SUM(BA5:BA25)</f>
        <v>13432</v>
      </c>
      <c r="BB27" s="252">
        <f>BA27/AY27*10</f>
        <v>132.00982800982803</v>
      </c>
      <c r="BC27" s="404">
        <f>SUM(BC5:BC26)</f>
        <v>1328.1</v>
      </c>
      <c r="BD27" s="404">
        <f>SUM(BD5:BD26)</f>
        <v>834.95</v>
      </c>
      <c r="BE27" s="253">
        <f>BD27/BC27*100</f>
        <v>62.86800692718922</v>
      </c>
      <c r="BF27" s="404">
        <f>SUM(BF5:BF26)</f>
        <v>18598</v>
      </c>
      <c r="BG27" s="254">
        <f t="shared" si="3"/>
        <v>222.74387687885502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232257</v>
      </c>
      <c r="H28" s="257">
        <v>18466</v>
      </c>
      <c r="I28" s="260">
        <v>7.950675329484149</v>
      </c>
      <c r="J28" s="257">
        <v>24101.3</v>
      </c>
      <c r="K28" s="255">
        <v>13.051716668471787</v>
      </c>
      <c r="L28" s="335">
        <v>14727</v>
      </c>
      <c r="M28" s="336">
        <v>5092</v>
      </c>
      <c r="N28" s="336">
        <v>34.575948937326004</v>
      </c>
      <c r="O28" s="336">
        <v>169677</v>
      </c>
      <c r="P28" s="372">
        <v>333.22270227808326</v>
      </c>
      <c r="Q28" s="256">
        <v>4709</v>
      </c>
      <c r="R28" s="257">
        <v>3687</v>
      </c>
      <c r="S28" s="260">
        <v>78.29687831811425</v>
      </c>
      <c r="T28" s="257">
        <v>3977</v>
      </c>
      <c r="U28" s="255">
        <v>10.786547328451315</v>
      </c>
      <c r="V28" s="256">
        <v>12729</v>
      </c>
      <c r="W28" s="257">
        <v>5930</v>
      </c>
      <c r="X28" s="260">
        <v>46.586534684578524</v>
      </c>
      <c r="Y28" s="257">
        <v>4090</v>
      </c>
      <c r="Z28" s="368">
        <v>6.897133220910624</v>
      </c>
      <c r="AA28" s="366">
        <v>779</v>
      </c>
      <c r="AB28" s="257">
        <v>779</v>
      </c>
      <c r="AC28" s="257">
        <v>100</v>
      </c>
      <c r="AD28" s="255">
        <v>381.6</v>
      </c>
      <c r="AE28" s="256">
        <v>4.898587933247754</v>
      </c>
      <c r="AF28" s="257">
        <v>3712</v>
      </c>
      <c r="AG28" s="337">
        <v>472</v>
      </c>
      <c r="AH28" s="257">
        <v>12.71551724137931</v>
      </c>
      <c r="AI28" s="258">
        <v>208</v>
      </c>
      <c r="AJ28" s="256">
        <v>4.406779661016949</v>
      </c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9802</v>
      </c>
      <c r="AU28" s="257">
        <v>75.16294762671575</v>
      </c>
      <c r="AV28" s="257">
        <v>142053</v>
      </c>
      <c r="AW28" s="371">
        <v>144.9224648031014</v>
      </c>
      <c r="AX28" s="366">
        <v>1849.8</v>
      </c>
      <c r="AY28" s="257">
        <v>960</v>
      </c>
      <c r="AZ28" s="257">
        <v>51.9</v>
      </c>
      <c r="BA28" s="257">
        <v>14700</v>
      </c>
      <c r="BB28" s="258">
        <v>153</v>
      </c>
      <c r="BC28" s="256">
        <v>1282.7</v>
      </c>
      <c r="BD28" s="257">
        <v>293</v>
      </c>
      <c r="BE28" s="259">
        <v>22.842441724487408</v>
      </c>
      <c r="BF28" s="257">
        <v>7167.4</v>
      </c>
      <c r="BG28" s="371">
        <v>244.62116040955632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7" t="s">
        <v>85</v>
      </c>
      <c r="B1" s="547"/>
      <c r="C1" s="547"/>
      <c r="D1" s="547"/>
      <c r="E1" s="547"/>
      <c r="F1" s="547"/>
      <c r="G1" s="547"/>
      <c r="H1" s="547"/>
      <c r="I1" s="547"/>
      <c r="J1" s="547"/>
      <c r="K1" s="162"/>
      <c r="L1" s="162"/>
      <c r="M1" s="162"/>
      <c r="N1" s="162"/>
      <c r="O1" s="162"/>
      <c r="P1" s="162"/>
      <c r="Q1" s="548">
        <v>43010</v>
      </c>
      <c r="R1" s="549"/>
      <c r="S1" s="549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0" t="s">
        <v>0</v>
      </c>
      <c r="B3" s="552" t="s">
        <v>86</v>
      </c>
      <c r="C3" s="553"/>
      <c r="D3" s="554"/>
      <c r="E3" s="555" t="s">
        <v>3</v>
      </c>
      <c r="F3" s="556"/>
      <c r="G3" s="557"/>
      <c r="H3" s="558" t="s">
        <v>4</v>
      </c>
      <c r="I3" s="559"/>
      <c r="J3" s="560"/>
      <c r="K3" s="558" t="s">
        <v>87</v>
      </c>
      <c r="L3" s="559"/>
      <c r="M3" s="560"/>
      <c r="N3" s="561" t="s">
        <v>94</v>
      </c>
      <c r="O3" s="562"/>
      <c r="P3" s="563"/>
      <c r="Q3" s="558" t="s">
        <v>52</v>
      </c>
      <c r="R3" s="559"/>
      <c r="S3" s="560"/>
    </row>
    <row r="4" spans="1:19" ht="135" customHeight="1" thickBot="1">
      <c r="A4" s="551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82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82" t="s">
        <v>79</v>
      </c>
      <c r="B6" s="39">
        <f aca="true" t="shared" si="0" ref="B6:B25">E6+H6+K6</f>
        <v>3940</v>
      </c>
      <c r="C6" s="2">
        <f aca="true" t="shared" si="1" ref="C6:C16">F6+I6+L6</f>
        <v>2345</v>
      </c>
      <c r="D6" s="40">
        <f aca="true" t="shared" si="2" ref="D6:D13">C6/B6*100</f>
        <v>59.517766497461935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82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82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82" t="s">
        <v>32</v>
      </c>
      <c r="B9" s="386">
        <f t="shared" si="0"/>
        <v>13240</v>
      </c>
      <c r="C9" s="387">
        <f t="shared" si="1"/>
        <v>11291</v>
      </c>
      <c r="D9" s="38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82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82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82" t="s">
        <v>35</v>
      </c>
      <c r="B12" s="39">
        <f t="shared" si="0"/>
        <v>37683</v>
      </c>
      <c r="C12" s="2">
        <f t="shared" si="1"/>
        <v>41883</v>
      </c>
      <c r="D12" s="40">
        <f t="shared" si="2"/>
        <v>111.14560942600112</v>
      </c>
      <c r="E12" s="186">
        <v>26843</v>
      </c>
      <c r="F12" s="187">
        <v>35624</v>
      </c>
      <c r="G12" s="188">
        <f t="shared" si="4"/>
        <v>132.71243899713147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82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82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82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82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82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82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82" t="s">
        <v>42</v>
      </c>
      <c r="B19" s="39">
        <f t="shared" si="0"/>
        <v>8077</v>
      </c>
      <c r="C19" s="2">
        <f>F19+I19+L19</f>
        <v>6929</v>
      </c>
      <c r="D19" s="40">
        <f t="shared" si="5"/>
        <v>85.78680203045685</v>
      </c>
      <c r="E19" s="186">
        <v>5560</v>
      </c>
      <c r="F19" s="187">
        <v>5516</v>
      </c>
      <c r="G19" s="188">
        <f t="shared" si="4"/>
        <v>99.20863309352518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82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82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82" t="s">
        <v>45</v>
      </c>
      <c r="B22" s="39">
        <f t="shared" si="0"/>
        <v>7649</v>
      </c>
      <c r="C22" s="2">
        <f t="shared" si="6"/>
        <v>8736</v>
      </c>
      <c r="D22" s="40">
        <f t="shared" si="5"/>
        <v>114.21100797489868</v>
      </c>
      <c r="E22" s="186">
        <v>7069</v>
      </c>
      <c r="F22" s="187">
        <v>7889</v>
      </c>
      <c r="G22" s="188">
        <f t="shared" si="7"/>
        <v>111.59994341491017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82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82" t="s">
        <v>84</v>
      </c>
      <c r="B24" s="386">
        <f t="shared" si="0"/>
        <v>17626</v>
      </c>
      <c r="C24" s="2">
        <f t="shared" si="6"/>
        <v>15371</v>
      </c>
      <c r="D24" s="38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4"/>
      <c r="K24" s="385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82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283547</v>
      </c>
      <c r="D26" s="48">
        <f>C26/B26*100</f>
        <v>105.81020012911554</v>
      </c>
      <c r="E26" s="216">
        <f>SUM(E5:E25)</f>
        <v>240713</v>
      </c>
      <c r="F26" s="217">
        <f>SUM(F6:F25)</f>
        <v>265653</v>
      </c>
      <c r="G26" s="218">
        <f t="shared" si="7"/>
        <v>110.36088620057912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259662</v>
      </c>
      <c r="D27" s="49">
        <v>96.93944597924289</v>
      </c>
      <c r="E27" s="227">
        <v>240249</v>
      </c>
      <c r="F27" s="228">
        <v>234339</v>
      </c>
      <c r="G27" s="229">
        <v>97.54005219584681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6753</v>
      </c>
      <c r="S27" s="230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2" t="s">
        <v>99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/>
      <c r="M1" s="573"/>
      <c r="O1" s="570">
        <v>43010</v>
      </c>
      <c r="P1" s="571"/>
    </row>
    <row r="2" spans="1:9" ht="18.75" customHeight="1" thickBot="1">
      <c r="A2" s="411"/>
      <c r="F2" s="574"/>
      <c r="G2" s="574"/>
      <c r="H2" s="574"/>
      <c r="I2" s="574"/>
    </row>
    <row r="3" spans="1:16" ht="18.75" customHeight="1" thickBot="1">
      <c r="A3" s="575" t="s">
        <v>100</v>
      </c>
      <c r="B3" s="577" t="s">
        <v>101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564" t="s">
        <v>102</v>
      </c>
      <c r="O3" s="565"/>
      <c r="P3" s="566"/>
    </row>
    <row r="4" spans="1:16" ht="18.75" customHeight="1">
      <c r="A4" s="576"/>
      <c r="B4" s="580" t="s">
        <v>103</v>
      </c>
      <c r="C4" s="581"/>
      <c r="D4" s="581"/>
      <c r="E4" s="582"/>
      <c r="F4" s="583" t="s">
        <v>104</v>
      </c>
      <c r="G4" s="584"/>
      <c r="H4" s="584"/>
      <c r="I4" s="585"/>
      <c r="J4" s="583" t="s">
        <v>105</v>
      </c>
      <c r="K4" s="584"/>
      <c r="L4" s="584"/>
      <c r="M4" s="585"/>
      <c r="N4" s="567"/>
      <c r="O4" s="568"/>
      <c r="P4" s="569"/>
    </row>
    <row r="5" spans="1:16" ht="19.5" thickBot="1">
      <c r="A5" s="576"/>
      <c r="B5" s="412" t="s">
        <v>106</v>
      </c>
      <c r="C5" s="413" t="s">
        <v>107</v>
      </c>
      <c r="D5" s="413" t="s">
        <v>108</v>
      </c>
      <c r="E5" s="414" t="s">
        <v>18</v>
      </c>
      <c r="F5" s="412" t="s">
        <v>106</v>
      </c>
      <c r="G5" s="413" t="s">
        <v>107</v>
      </c>
      <c r="H5" s="413" t="s">
        <v>108</v>
      </c>
      <c r="I5" s="415" t="s">
        <v>18</v>
      </c>
      <c r="J5" s="412" t="s">
        <v>106</v>
      </c>
      <c r="K5" s="413" t="s">
        <v>107</v>
      </c>
      <c r="L5" s="413" t="s">
        <v>108</v>
      </c>
      <c r="M5" s="415" t="s">
        <v>18</v>
      </c>
      <c r="N5" s="416" t="s">
        <v>106</v>
      </c>
      <c r="O5" s="417" t="s">
        <v>109</v>
      </c>
      <c r="P5" s="418" t="s">
        <v>18</v>
      </c>
    </row>
    <row r="6" spans="1:16" ht="18.75">
      <c r="A6" s="419" t="s">
        <v>28</v>
      </c>
      <c r="B6" s="420">
        <v>469</v>
      </c>
      <c r="C6" s="421">
        <v>469</v>
      </c>
      <c r="D6" s="421">
        <v>469</v>
      </c>
      <c r="E6" s="422">
        <f aca="true" t="shared" si="0" ref="E6:E27">D6/B6*100</f>
        <v>100</v>
      </c>
      <c r="F6" s="423"/>
      <c r="G6" s="424"/>
      <c r="H6" s="424"/>
      <c r="I6" s="425"/>
      <c r="J6" s="423"/>
      <c r="K6" s="424"/>
      <c r="L6" s="424"/>
      <c r="M6" s="425"/>
      <c r="N6" s="426"/>
      <c r="O6" s="427"/>
      <c r="P6" s="428"/>
    </row>
    <row r="7" spans="1:16" ht="18.75">
      <c r="A7" s="419" t="s">
        <v>29</v>
      </c>
      <c r="B7" s="429">
        <v>5955</v>
      </c>
      <c r="C7" s="430">
        <v>5955</v>
      </c>
      <c r="D7" s="430">
        <v>5955</v>
      </c>
      <c r="E7" s="431">
        <f t="shared" si="0"/>
        <v>100</v>
      </c>
      <c r="F7" s="432">
        <v>4499</v>
      </c>
      <c r="G7" s="433">
        <v>4499</v>
      </c>
      <c r="H7" s="433">
        <v>4499</v>
      </c>
      <c r="I7" s="434">
        <f aca="true" t="shared" si="1" ref="I7:I27">H7/F7*100</f>
        <v>100</v>
      </c>
      <c r="J7" s="432">
        <v>404</v>
      </c>
      <c r="K7" s="433">
        <v>404</v>
      </c>
      <c r="L7" s="433">
        <v>404</v>
      </c>
      <c r="M7" s="434">
        <f>L7/J7*100</f>
        <v>100</v>
      </c>
      <c r="N7" s="435">
        <v>4136</v>
      </c>
      <c r="O7" s="436">
        <v>4832</v>
      </c>
      <c r="P7" s="437">
        <f aca="true" t="shared" si="2" ref="P7:P26">IF(O7&gt;0,O7/N7*100,"")</f>
        <v>116.82785299806578</v>
      </c>
    </row>
    <row r="8" spans="1:16" ht="18.75">
      <c r="A8" s="419" t="s">
        <v>30</v>
      </c>
      <c r="B8" s="429">
        <v>5042</v>
      </c>
      <c r="C8" s="430">
        <v>5042</v>
      </c>
      <c r="D8" s="430">
        <v>5042</v>
      </c>
      <c r="E8" s="431">
        <f t="shared" si="0"/>
        <v>100</v>
      </c>
      <c r="F8" s="432">
        <v>3022</v>
      </c>
      <c r="G8" s="433">
        <v>3022</v>
      </c>
      <c r="H8" s="433">
        <v>3022</v>
      </c>
      <c r="I8" s="434">
        <f t="shared" si="1"/>
        <v>100</v>
      </c>
      <c r="J8" s="432"/>
      <c r="K8" s="433"/>
      <c r="L8" s="433"/>
      <c r="M8" s="434"/>
      <c r="N8" s="435">
        <v>8116</v>
      </c>
      <c r="O8" s="436">
        <v>9215</v>
      </c>
      <c r="P8" s="437">
        <f t="shared" si="2"/>
        <v>113.54115327747658</v>
      </c>
    </row>
    <row r="9" spans="1:16" ht="18.75">
      <c r="A9" s="419" t="s">
        <v>31</v>
      </c>
      <c r="B9" s="429">
        <v>3723</v>
      </c>
      <c r="C9" s="430">
        <v>3723</v>
      </c>
      <c r="D9" s="430">
        <v>3723</v>
      </c>
      <c r="E9" s="431">
        <f t="shared" si="0"/>
        <v>100</v>
      </c>
      <c r="F9" s="432">
        <v>2482</v>
      </c>
      <c r="G9" s="433">
        <v>2482</v>
      </c>
      <c r="H9" s="433">
        <v>2482</v>
      </c>
      <c r="I9" s="434">
        <f t="shared" si="1"/>
        <v>100</v>
      </c>
      <c r="J9" s="432"/>
      <c r="K9" s="433"/>
      <c r="L9" s="433"/>
      <c r="M9" s="434"/>
      <c r="N9" s="435">
        <v>5045</v>
      </c>
      <c r="O9" s="436">
        <v>3027</v>
      </c>
      <c r="P9" s="437">
        <f t="shared" si="2"/>
        <v>60</v>
      </c>
    </row>
    <row r="10" spans="1:16" ht="18.75">
      <c r="A10" s="419" t="s">
        <v>32</v>
      </c>
      <c r="B10" s="429">
        <v>2759</v>
      </c>
      <c r="C10" s="430">
        <v>2759</v>
      </c>
      <c r="D10" s="430">
        <v>2759</v>
      </c>
      <c r="E10" s="431">
        <f t="shared" si="0"/>
        <v>100</v>
      </c>
      <c r="F10" s="432">
        <v>185</v>
      </c>
      <c r="G10" s="433">
        <v>185</v>
      </c>
      <c r="H10" s="433">
        <v>185</v>
      </c>
      <c r="I10" s="434">
        <f t="shared" si="1"/>
        <v>100</v>
      </c>
      <c r="J10" s="432"/>
      <c r="K10" s="433"/>
      <c r="L10" s="433"/>
      <c r="M10" s="434"/>
      <c r="N10" s="435">
        <v>14821</v>
      </c>
      <c r="O10" s="436">
        <v>12212</v>
      </c>
      <c r="P10" s="437">
        <f t="shared" si="2"/>
        <v>82.39659941974226</v>
      </c>
    </row>
    <row r="11" spans="1:16" ht="18.75">
      <c r="A11" s="419" t="s">
        <v>33</v>
      </c>
      <c r="B11" s="429">
        <v>3383</v>
      </c>
      <c r="C11" s="430">
        <v>3383</v>
      </c>
      <c r="D11" s="430">
        <v>3383</v>
      </c>
      <c r="E11" s="431">
        <f t="shared" si="0"/>
        <v>100</v>
      </c>
      <c r="F11" s="432">
        <v>6286</v>
      </c>
      <c r="G11" s="433">
        <v>6286</v>
      </c>
      <c r="H11" s="433">
        <v>6286</v>
      </c>
      <c r="I11" s="434">
        <f t="shared" si="1"/>
        <v>100</v>
      </c>
      <c r="J11" s="432"/>
      <c r="K11" s="433"/>
      <c r="L11" s="433"/>
      <c r="M11" s="434"/>
      <c r="N11" s="435">
        <v>20576</v>
      </c>
      <c r="O11" s="436">
        <v>20576</v>
      </c>
      <c r="P11" s="437">
        <f t="shared" si="2"/>
        <v>100</v>
      </c>
    </row>
    <row r="12" spans="1:16" ht="18.75">
      <c r="A12" s="419" t="s">
        <v>34</v>
      </c>
      <c r="B12" s="429">
        <v>4080</v>
      </c>
      <c r="C12" s="430">
        <v>4080</v>
      </c>
      <c r="D12" s="430">
        <v>4080</v>
      </c>
      <c r="E12" s="431">
        <f t="shared" si="0"/>
        <v>100</v>
      </c>
      <c r="F12" s="432">
        <v>2472</v>
      </c>
      <c r="G12" s="433">
        <v>2472</v>
      </c>
      <c r="H12" s="433">
        <v>2472</v>
      </c>
      <c r="I12" s="434">
        <f t="shared" si="1"/>
        <v>100</v>
      </c>
      <c r="J12" s="432"/>
      <c r="K12" s="433"/>
      <c r="L12" s="433"/>
      <c r="M12" s="434"/>
      <c r="N12" s="435">
        <v>27525</v>
      </c>
      <c r="O12" s="436">
        <v>16435</v>
      </c>
      <c r="P12" s="437">
        <f t="shared" si="2"/>
        <v>59.70935513169846</v>
      </c>
    </row>
    <row r="13" spans="1:16" ht="18.75">
      <c r="A13" s="419" t="s">
        <v>35</v>
      </c>
      <c r="B13" s="429">
        <v>4397</v>
      </c>
      <c r="C13" s="430">
        <v>4397</v>
      </c>
      <c r="D13" s="430">
        <v>4397</v>
      </c>
      <c r="E13" s="431">
        <f t="shared" si="0"/>
        <v>100</v>
      </c>
      <c r="F13" s="432">
        <v>10375</v>
      </c>
      <c r="G13" s="433">
        <v>9825</v>
      </c>
      <c r="H13" s="433">
        <v>9825</v>
      </c>
      <c r="I13" s="434">
        <f t="shared" si="1"/>
        <v>94.6987951807229</v>
      </c>
      <c r="J13" s="432"/>
      <c r="K13" s="433"/>
      <c r="L13" s="433"/>
      <c r="M13" s="434"/>
      <c r="N13" s="435">
        <v>72858</v>
      </c>
      <c r="O13" s="436">
        <v>55824</v>
      </c>
      <c r="P13" s="437">
        <f t="shared" si="2"/>
        <v>76.62027505558758</v>
      </c>
    </row>
    <row r="14" spans="1:16" ht="18.75">
      <c r="A14" s="419" t="s">
        <v>36</v>
      </c>
      <c r="B14" s="429">
        <v>2564</v>
      </c>
      <c r="C14" s="430">
        <v>2564</v>
      </c>
      <c r="D14" s="430">
        <v>2564</v>
      </c>
      <c r="E14" s="431">
        <f t="shared" si="0"/>
        <v>100</v>
      </c>
      <c r="F14" s="432">
        <v>1394</v>
      </c>
      <c r="G14" s="433">
        <v>1394</v>
      </c>
      <c r="H14" s="433">
        <v>1394</v>
      </c>
      <c r="I14" s="434">
        <f t="shared" si="1"/>
        <v>100</v>
      </c>
      <c r="J14" s="432"/>
      <c r="K14" s="433"/>
      <c r="L14" s="433"/>
      <c r="M14" s="434"/>
      <c r="N14" s="435">
        <v>14379</v>
      </c>
      <c r="O14" s="436">
        <v>10078</v>
      </c>
      <c r="P14" s="437">
        <f t="shared" si="2"/>
        <v>70.08832324918284</v>
      </c>
    </row>
    <row r="15" spans="1:16" ht="18.75">
      <c r="A15" s="419" t="s">
        <v>37</v>
      </c>
      <c r="B15" s="429">
        <v>484</v>
      </c>
      <c r="C15" s="430">
        <v>484</v>
      </c>
      <c r="D15" s="430">
        <v>484</v>
      </c>
      <c r="E15" s="431">
        <f t="shared" si="0"/>
        <v>100</v>
      </c>
      <c r="F15" s="432">
        <v>961</v>
      </c>
      <c r="G15" s="433">
        <v>961</v>
      </c>
      <c r="H15" s="433">
        <v>961</v>
      </c>
      <c r="I15" s="434">
        <f t="shared" si="1"/>
        <v>100</v>
      </c>
      <c r="J15" s="432"/>
      <c r="K15" s="433"/>
      <c r="L15" s="433"/>
      <c r="M15" s="434"/>
      <c r="N15" s="435">
        <v>31177</v>
      </c>
      <c r="O15" s="436">
        <v>21980</v>
      </c>
      <c r="P15" s="437">
        <f t="shared" si="2"/>
        <v>70.50068961093113</v>
      </c>
    </row>
    <row r="16" spans="1:16" ht="18.75">
      <c r="A16" s="419" t="s">
        <v>38</v>
      </c>
      <c r="B16" s="429">
        <v>3067</v>
      </c>
      <c r="C16" s="430">
        <v>3067</v>
      </c>
      <c r="D16" s="430">
        <v>3067</v>
      </c>
      <c r="E16" s="431">
        <f t="shared" si="0"/>
        <v>100</v>
      </c>
      <c r="F16" s="432">
        <v>1386</v>
      </c>
      <c r="G16" s="433">
        <v>1386</v>
      </c>
      <c r="H16" s="433">
        <v>1386</v>
      </c>
      <c r="I16" s="434">
        <f t="shared" si="1"/>
        <v>100</v>
      </c>
      <c r="J16" s="432"/>
      <c r="K16" s="433"/>
      <c r="L16" s="433"/>
      <c r="M16" s="434"/>
      <c r="N16" s="435">
        <v>24388</v>
      </c>
      <c r="O16" s="436">
        <v>24388</v>
      </c>
      <c r="P16" s="437">
        <f t="shared" si="2"/>
        <v>100</v>
      </c>
    </row>
    <row r="17" spans="1:16" ht="18.75">
      <c r="A17" s="419" t="s">
        <v>39</v>
      </c>
      <c r="B17" s="429">
        <v>1581</v>
      </c>
      <c r="C17" s="430">
        <v>1581</v>
      </c>
      <c r="D17" s="430">
        <v>1581</v>
      </c>
      <c r="E17" s="431">
        <f t="shared" si="0"/>
        <v>100</v>
      </c>
      <c r="F17" s="432">
        <v>600</v>
      </c>
      <c r="G17" s="433">
        <v>600</v>
      </c>
      <c r="H17" s="433">
        <v>600</v>
      </c>
      <c r="I17" s="434">
        <f t="shared" si="1"/>
        <v>100</v>
      </c>
      <c r="J17" s="432"/>
      <c r="K17" s="433"/>
      <c r="L17" s="433"/>
      <c r="M17" s="434"/>
      <c r="N17" s="435">
        <v>10293</v>
      </c>
      <c r="O17" s="436">
        <v>8069</v>
      </c>
      <c r="P17" s="437">
        <f t="shared" si="2"/>
        <v>78.39308267754784</v>
      </c>
    </row>
    <row r="18" spans="1:16" ht="18.75">
      <c r="A18" s="419" t="s">
        <v>40</v>
      </c>
      <c r="B18" s="429">
        <v>3570</v>
      </c>
      <c r="C18" s="430">
        <v>3570</v>
      </c>
      <c r="D18" s="430">
        <v>3570</v>
      </c>
      <c r="E18" s="431">
        <f t="shared" si="0"/>
        <v>100</v>
      </c>
      <c r="F18" s="432">
        <v>1662</v>
      </c>
      <c r="G18" s="433">
        <v>1662</v>
      </c>
      <c r="H18" s="433">
        <v>1662</v>
      </c>
      <c r="I18" s="434">
        <f t="shared" si="1"/>
        <v>100</v>
      </c>
      <c r="J18" s="432"/>
      <c r="K18" s="433"/>
      <c r="L18" s="433"/>
      <c r="M18" s="434"/>
      <c r="N18" s="435">
        <v>26570</v>
      </c>
      <c r="O18" s="436">
        <v>22126</v>
      </c>
      <c r="P18" s="437">
        <f t="shared" si="2"/>
        <v>83.27436958976288</v>
      </c>
    </row>
    <row r="19" spans="1:16" ht="18.75">
      <c r="A19" s="419" t="s">
        <v>41</v>
      </c>
      <c r="B19" s="429">
        <v>1603</v>
      </c>
      <c r="C19" s="430">
        <v>1603</v>
      </c>
      <c r="D19" s="430">
        <v>1603</v>
      </c>
      <c r="E19" s="431">
        <f t="shared" si="0"/>
        <v>100</v>
      </c>
      <c r="F19" s="432">
        <v>1816</v>
      </c>
      <c r="G19" s="433">
        <v>1816</v>
      </c>
      <c r="H19" s="433">
        <v>1816</v>
      </c>
      <c r="I19" s="434">
        <f t="shared" si="1"/>
        <v>100</v>
      </c>
      <c r="J19" s="432"/>
      <c r="K19" s="433"/>
      <c r="L19" s="433"/>
      <c r="M19" s="434"/>
      <c r="N19" s="435">
        <v>12119</v>
      </c>
      <c r="O19" s="436">
        <v>8365</v>
      </c>
      <c r="P19" s="437">
        <f t="shared" si="2"/>
        <v>69.0238468520505</v>
      </c>
    </row>
    <row r="20" spans="1:16" ht="18.75">
      <c r="A20" s="419" t="s">
        <v>42</v>
      </c>
      <c r="B20" s="429">
        <v>3124</v>
      </c>
      <c r="C20" s="430">
        <v>3124</v>
      </c>
      <c r="D20" s="430">
        <v>3124</v>
      </c>
      <c r="E20" s="431">
        <f t="shared" si="0"/>
        <v>100</v>
      </c>
      <c r="F20" s="432">
        <v>3555</v>
      </c>
      <c r="G20" s="433">
        <v>3555</v>
      </c>
      <c r="H20" s="433">
        <v>3555</v>
      </c>
      <c r="I20" s="434">
        <f t="shared" si="1"/>
        <v>100</v>
      </c>
      <c r="J20" s="432"/>
      <c r="K20" s="433"/>
      <c r="L20" s="433"/>
      <c r="M20" s="434"/>
      <c r="N20" s="435">
        <v>22500</v>
      </c>
      <c r="O20" s="436">
        <v>9301</v>
      </c>
      <c r="P20" s="437">
        <f t="shared" si="2"/>
        <v>41.33777777777778</v>
      </c>
    </row>
    <row r="21" spans="1:16" ht="18.75">
      <c r="A21" s="419" t="s">
        <v>43</v>
      </c>
      <c r="B21" s="429">
        <v>1751</v>
      </c>
      <c r="C21" s="430">
        <v>1751</v>
      </c>
      <c r="D21" s="430">
        <v>1751</v>
      </c>
      <c r="E21" s="431">
        <f t="shared" si="0"/>
        <v>100</v>
      </c>
      <c r="F21" s="432">
        <v>4172</v>
      </c>
      <c r="G21" s="433">
        <v>4172</v>
      </c>
      <c r="H21" s="433">
        <v>4172</v>
      </c>
      <c r="I21" s="434">
        <f t="shared" si="1"/>
        <v>100</v>
      </c>
      <c r="J21" s="432"/>
      <c r="K21" s="433"/>
      <c r="L21" s="433"/>
      <c r="M21" s="434"/>
      <c r="N21" s="435">
        <v>53854</v>
      </c>
      <c r="O21" s="436">
        <v>27450</v>
      </c>
      <c r="P21" s="437">
        <f t="shared" si="2"/>
        <v>50.9711442047016</v>
      </c>
    </row>
    <row r="22" spans="1:16" ht="18.75">
      <c r="A22" s="419" t="s">
        <v>44</v>
      </c>
      <c r="B22" s="429">
        <v>2841</v>
      </c>
      <c r="C22" s="430">
        <v>2841</v>
      </c>
      <c r="D22" s="430">
        <v>2841</v>
      </c>
      <c r="E22" s="431">
        <f t="shared" si="0"/>
        <v>100</v>
      </c>
      <c r="F22" s="432">
        <v>3098</v>
      </c>
      <c r="G22" s="433">
        <v>3098</v>
      </c>
      <c r="H22" s="433">
        <v>3098</v>
      </c>
      <c r="I22" s="434">
        <f t="shared" si="1"/>
        <v>100</v>
      </c>
      <c r="J22" s="432"/>
      <c r="K22" s="433"/>
      <c r="L22" s="433"/>
      <c r="M22" s="434"/>
      <c r="N22" s="435">
        <v>22408</v>
      </c>
      <c r="O22" s="436">
        <v>10380</v>
      </c>
      <c r="P22" s="437">
        <f t="shared" si="2"/>
        <v>46.32274187790075</v>
      </c>
    </row>
    <row r="23" spans="1:16" ht="18.75">
      <c r="A23" s="419" t="s">
        <v>45</v>
      </c>
      <c r="B23" s="429">
        <v>3326</v>
      </c>
      <c r="C23" s="430">
        <v>3326</v>
      </c>
      <c r="D23" s="430">
        <v>3326</v>
      </c>
      <c r="E23" s="431">
        <f t="shared" si="0"/>
        <v>100</v>
      </c>
      <c r="F23" s="432">
        <v>1121</v>
      </c>
      <c r="G23" s="433">
        <v>1121</v>
      </c>
      <c r="H23" s="433">
        <v>1121</v>
      </c>
      <c r="I23" s="434">
        <f t="shared" si="1"/>
        <v>100</v>
      </c>
      <c r="J23" s="432"/>
      <c r="K23" s="433"/>
      <c r="L23" s="433"/>
      <c r="M23" s="434"/>
      <c r="N23" s="435">
        <v>16285</v>
      </c>
      <c r="O23" s="436">
        <v>3216</v>
      </c>
      <c r="P23" s="437">
        <f t="shared" si="2"/>
        <v>19.748234571691743</v>
      </c>
    </row>
    <row r="24" spans="1:16" ht="18.75">
      <c r="A24" s="419" t="s">
        <v>46</v>
      </c>
      <c r="B24" s="429">
        <v>5716</v>
      </c>
      <c r="C24" s="430">
        <v>5716</v>
      </c>
      <c r="D24" s="430">
        <v>5716</v>
      </c>
      <c r="E24" s="431">
        <f t="shared" si="0"/>
        <v>100</v>
      </c>
      <c r="F24" s="432">
        <v>2025</v>
      </c>
      <c r="G24" s="433">
        <v>2025</v>
      </c>
      <c r="H24" s="433">
        <v>2025</v>
      </c>
      <c r="I24" s="434">
        <f t="shared" si="1"/>
        <v>100</v>
      </c>
      <c r="J24" s="432"/>
      <c r="K24" s="433"/>
      <c r="L24" s="433"/>
      <c r="M24" s="434"/>
      <c r="N24" s="435">
        <v>28000</v>
      </c>
      <c r="O24" s="436">
        <v>20300</v>
      </c>
      <c r="P24" s="437">
        <f t="shared" si="2"/>
        <v>72.5</v>
      </c>
    </row>
    <row r="25" spans="1:16" ht="18.75">
      <c r="A25" s="419" t="s">
        <v>47</v>
      </c>
      <c r="B25" s="438">
        <v>3818</v>
      </c>
      <c r="C25" s="439">
        <v>3818</v>
      </c>
      <c r="D25" s="439">
        <v>3818</v>
      </c>
      <c r="E25" s="440">
        <f t="shared" si="0"/>
        <v>100</v>
      </c>
      <c r="F25" s="441">
        <v>1570</v>
      </c>
      <c r="G25" s="442">
        <v>1570</v>
      </c>
      <c r="H25" s="442">
        <v>1570</v>
      </c>
      <c r="I25" s="434">
        <f t="shared" si="1"/>
        <v>100</v>
      </c>
      <c r="J25" s="432"/>
      <c r="K25" s="433"/>
      <c r="L25" s="433"/>
      <c r="M25" s="434"/>
      <c r="N25" s="435">
        <v>64200</v>
      </c>
      <c r="O25" s="436">
        <v>45320</v>
      </c>
      <c r="P25" s="437">
        <f t="shared" si="2"/>
        <v>70.59190031152647</v>
      </c>
    </row>
    <row r="26" spans="1:16" ht="18.75">
      <c r="A26" s="419" t="s">
        <v>48</v>
      </c>
      <c r="B26" s="429">
        <v>4379</v>
      </c>
      <c r="C26" s="430">
        <v>4379</v>
      </c>
      <c r="D26" s="430">
        <v>4379</v>
      </c>
      <c r="E26" s="431">
        <f t="shared" si="0"/>
        <v>100</v>
      </c>
      <c r="F26" s="432">
        <v>4115</v>
      </c>
      <c r="G26" s="433">
        <v>4115</v>
      </c>
      <c r="H26" s="433">
        <v>4115</v>
      </c>
      <c r="I26" s="434">
        <f t="shared" si="1"/>
        <v>100</v>
      </c>
      <c r="J26" s="432">
        <v>803</v>
      </c>
      <c r="K26" s="433"/>
      <c r="L26" s="433"/>
      <c r="M26" s="434"/>
      <c r="N26" s="435">
        <v>48208</v>
      </c>
      <c r="O26" s="436">
        <v>47043</v>
      </c>
      <c r="P26" s="437">
        <f t="shared" si="2"/>
        <v>97.58338864918686</v>
      </c>
    </row>
    <row r="27" spans="1:16" ht="19.5" thickBot="1">
      <c r="A27" s="443" t="s">
        <v>70</v>
      </c>
      <c r="B27" s="444">
        <f>SUM(B6:B26)</f>
        <v>67632</v>
      </c>
      <c r="C27" s="445">
        <f>SUM(C6:C26)</f>
        <v>67632</v>
      </c>
      <c r="D27" s="445">
        <f>SUM(D6:D26)</f>
        <v>67632</v>
      </c>
      <c r="E27" s="446">
        <f t="shared" si="0"/>
        <v>100</v>
      </c>
      <c r="F27" s="447">
        <f>SUM(F6:F26)</f>
        <v>56796</v>
      </c>
      <c r="G27" s="448">
        <f>SUM(G6:G26)</f>
        <v>56246</v>
      </c>
      <c r="H27" s="448">
        <f>SUM(H6:H26)</f>
        <v>56246</v>
      </c>
      <c r="I27" s="449">
        <f t="shared" si="1"/>
        <v>99.0316219452074</v>
      </c>
      <c r="J27" s="447">
        <f>SUM(J6:J26)</f>
        <v>1207</v>
      </c>
      <c r="K27" s="448">
        <f>SUM(K6:K26)</f>
        <v>404</v>
      </c>
      <c r="L27" s="448">
        <f>SUM(L6:L26)</f>
        <v>404</v>
      </c>
      <c r="M27" s="449">
        <f>L27/J27*100</f>
        <v>33.471416735708374</v>
      </c>
      <c r="N27" s="450">
        <f>SUM(N7:N26)</f>
        <v>527458</v>
      </c>
      <c r="O27" s="451">
        <f>SUM(O7:O26)</f>
        <v>380137</v>
      </c>
      <c r="P27" s="452">
        <f>O27/N27*100</f>
        <v>72.06962450090812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E1">
      <selection activeCell="X10" sqref="X10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6"/>
      <c r="N1" s="596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89">
        <v>43010</v>
      </c>
      <c r="K2" s="589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90" t="s">
        <v>0</v>
      </c>
      <c r="B3" s="592" t="s">
        <v>71</v>
      </c>
      <c r="C3" s="593"/>
      <c r="D3" s="593"/>
      <c r="E3" s="593"/>
      <c r="F3" s="594"/>
      <c r="G3" s="586" t="s">
        <v>72</v>
      </c>
      <c r="H3" s="587"/>
      <c r="I3" s="587"/>
      <c r="J3" s="587"/>
      <c r="K3" s="588"/>
      <c r="L3" s="586" t="s">
        <v>73</v>
      </c>
      <c r="M3" s="587"/>
      <c r="N3" s="587"/>
      <c r="O3" s="587"/>
      <c r="P3" s="588"/>
      <c r="Q3" s="586" t="s">
        <v>74</v>
      </c>
      <c r="R3" s="587"/>
      <c r="S3" s="587"/>
      <c r="T3" s="587"/>
      <c r="U3" s="588"/>
      <c r="V3" s="586" t="s">
        <v>91</v>
      </c>
      <c r="W3" s="587"/>
      <c r="X3" s="587"/>
      <c r="Y3" s="587"/>
      <c r="Z3" s="588"/>
    </row>
    <row r="4" spans="1:26" ht="40.5" customHeight="1" thickBot="1">
      <c r="A4" s="591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2000</v>
      </c>
      <c r="J9" s="143">
        <f t="shared" si="2"/>
        <v>2000</v>
      </c>
      <c r="K9" s="146">
        <f t="shared" si="3"/>
        <v>80</v>
      </c>
      <c r="L9" s="147">
        <v>1400</v>
      </c>
      <c r="M9" s="143"/>
      <c r="N9" s="144">
        <v>1600</v>
      </c>
      <c r="O9" s="143">
        <f>N9+M9</f>
        <v>1600</v>
      </c>
      <c r="P9" s="149">
        <f>(O9*100)/L9</f>
        <v>114.28571428571429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1500</v>
      </c>
      <c r="Y9" s="143"/>
      <c r="Z9" s="149"/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3835</v>
      </c>
      <c r="J11" s="143">
        <f t="shared" si="2"/>
        <v>4735</v>
      </c>
      <c r="K11" s="146">
        <f t="shared" si="3"/>
        <v>112.73809523809524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400</v>
      </c>
      <c r="T11" s="143">
        <f t="shared" si="4"/>
        <v>600</v>
      </c>
      <c r="U11" s="149">
        <f t="shared" si="5"/>
        <v>32.78688524590164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21355</v>
      </c>
      <c r="T12" s="143">
        <f t="shared" si="4"/>
        <v>37635</v>
      </c>
      <c r="U12" s="149">
        <f t="shared" si="5"/>
        <v>96.5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>X14+W14</f>
        <v>11900</v>
      </c>
      <c r="Z14" s="149">
        <f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>X15+W15</f>
        <v>4739</v>
      </c>
      <c r="Z15" s="149">
        <f>(Y15*100)/V15</f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/>
      <c r="O16" s="143"/>
      <c r="P16" s="149"/>
      <c r="Q16" s="145">
        <v>980</v>
      </c>
      <c r="R16" s="143"/>
      <c r="S16" s="144">
        <v>200</v>
      </c>
      <c r="T16" s="143">
        <f t="shared" si="4"/>
        <v>200</v>
      </c>
      <c r="U16" s="149">
        <f t="shared" si="5"/>
        <v>20.408163265306122</v>
      </c>
      <c r="V16" s="145">
        <v>1500</v>
      </c>
      <c r="W16" s="143">
        <v>188</v>
      </c>
      <c r="X16" s="144"/>
      <c r="Y16" s="143"/>
      <c r="Z16" s="149"/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>X17+W17</f>
        <v>215</v>
      </c>
      <c r="Z17" s="149">
        <f>(Y17*100)/V17</f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16155</v>
      </c>
      <c r="J18" s="143">
        <f t="shared" si="2"/>
        <v>16635</v>
      </c>
      <c r="K18" s="146">
        <f t="shared" si="3"/>
        <v>302.45454545454544</v>
      </c>
      <c r="L18" s="147">
        <v>1200</v>
      </c>
      <c r="M18" s="143">
        <v>290</v>
      </c>
      <c r="N18" s="144">
        <v>2506</v>
      </c>
      <c r="O18" s="143">
        <f t="shared" si="6"/>
        <v>2796</v>
      </c>
      <c r="P18" s="149">
        <f t="shared" si="7"/>
        <v>233</v>
      </c>
      <c r="Q18" s="145">
        <v>6900</v>
      </c>
      <c r="R18" s="143">
        <v>904</v>
      </c>
      <c r="S18" s="144">
        <v>2696</v>
      </c>
      <c r="T18" s="143">
        <f t="shared" si="4"/>
        <v>3600</v>
      </c>
      <c r="U18" s="149">
        <f t="shared" si="5"/>
        <v>52.17391304347826</v>
      </c>
      <c r="V18" s="145">
        <v>2500</v>
      </c>
      <c r="W18" s="143">
        <v>288</v>
      </c>
      <c r="X18" s="144">
        <v>2500</v>
      </c>
      <c r="Y18" s="143">
        <f>X18+W18</f>
        <v>2788</v>
      </c>
      <c r="Z18" s="149">
        <f>(Y18*100)/V18</f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4000</v>
      </c>
      <c r="T19" s="143">
        <f t="shared" si="4"/>
        <v>4350</v>
      </c>
      <c r="U19" s="149">
        <f t="shared" si="5"/>
        <v>189.1304347826087</v>
      </c>
      <c r="V19" s="145">
        <v>2670</v>
      </c>
      <c r="W19" s="143">
        <v>240</v>
      </c>
      <c r="X19" s="144"/>
      <c r="Y19" s="143">
        <f>X19+W19</f>
        <v>240</v>
      </c>
      <c r="Z19" s="149">
        <f>(Y19*100)/V19</f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>X20+W20</f>
        <v>511</v>
      </c>
      <c r="Z20" s="149">
        <f>(Y20*100)/V20</f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>X21+W21</f>
        <v>3268</v>
      </c>
      <c r="Z21" s="149">
        <f>(Y21*100)/V21</f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3166</v>
      </c>
      <c r="T23" s="143">
        <f t="shared" si="4"/>
        <v>12047.4</v>
      </c>
      <c r="U23" s="149">
        <f t="shared" si="5"/>
        <v>90.58195488721805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83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33511</v>
      </c>
      <c r="T25" s="152">
        <f t="shared" si="4"/>
        <v>44755</v>
      </c>
      <c r="U25" s="156">
        <f t="shared" si="5"/>
        <v>95.22340425531915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155050</v>
      </c>
      <c r="J26" s="159">
        <f t="shared" si="2"/>
        <v>184362.6</v>
      </c>
      <c r="K26" s="160">
        <f>(J26*100)/G26</f>
        <v>213.00544175245224</v>
      </c>
      <c r="L26" s="158">
        <f>SUM(L5:L25)</f>
        <v>44001</v>
      </c>
      <c r="M26" s="159">
        <f>SUM(M5:M25)</f>
        <v>6566.8</v>
      </c>
      <c r="N26" s="159">
        <f>SUM(N5:N25)</f>
        <v>39002</v>
      </c>
      <c r="O26" s="159">
        <f t="shared" si="6"/>
        <v>45568.8</v>
      </c>
      <c r="P26" s="160">
        <f>(O26*100)/L26</f>
        <v>103.5631008386173</v>
      </c>
      <c r="Q26" s="158">
        <f>SUM(Q5:Q25)</f>
        <v>191444</v>
      </c>
      <c r="R26" s="159">
        <f>SUM(R5:R25)</f>
        <v>60420.4</v>
      </c>
      <c r="S26" s="159">
        <f>SUM(S5:S25)</f>
        <v>106952</v>
      </c>
      <c r="T26" s="159">
        <f t="shared" si="4"/>
        <v>167372.4</v>
      </c>
      <c r="U26" s="161">
        <f>(T26*100)/Q26</f>
        <v>87.42629698501912</v>
      </c>
      <c r="V26" s="158">
        <f>SUM(V5:V25)</f>
        <v>139391</v>
      </c>
      <c r="W26" s="159">
        <f>SUM(W5:W25)</f>
        <v>13062</v>
      </c>
      <c r="X26" s="159">
        <f>SUM(X5:X25)</f>
        <v>55794</v>
      </c>
      <c r="Y26" s="159">
        <f>X26+W26</f>
        <v>68856</v>
      </c>
      <c r="Z26" s="161">
        <f>(Y26*100)/V26</f>
        <v>49.39773730011263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48176</v>
      </c>
      <c r="O27" s="165">
        <v>53074</v>
      </c>
      <c r="P27" s="167">
        <v>114.01258834396683</v>
      </c>
      <c r="Q27" s="164">
        <v>188237</v>
      </c>
      <c r="R27" s="165">
        <v>77168</v>
      </c>
      <c r="S27" s="168">
        <v>116601</v>
      </c>
      <c r="T27" s="165">
        <v>193769</v>
      </c>
      <c r="U27" s="166">
        <v>102.93884836668667</v>
      </c>
      <c r="V27" s="378">
        <v>135409</v>
      </c>
      <c r="W27" s="379">
        <v>2916</v>
      </c>
      <c r="X27" s="380">
        <v>41152</v>
      </c>
      <c r="Y27" s="379">
        <v>44068</v>
      </c>
      <c r="Z27" s="381">
        <v>32.54436558869794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6" sqref="O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53"/>
      <c r="B1" s="597" t="s">
        <v>110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600">
        <v>43010</v>
      </c>
      <c r="P1" s="600"/>
    </row>
    <row r="2" spans="1:16" ht="16.5" thickBot="1">
      <c r="A2" s="453" t="s">
        <v>111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454"/>
      <c r="P2" s="454"/>
    </row>
    <row r="3" spans="1:16" ht="15.75" thickBot="1">
      <c r="A3" s="601" t="s">
        <v>112</v>
      </c>
      <c r="B3" s="604" t="s">
        <v>98</v>
      </c>
      <c r="C3" s="605"/>
      <c r="D3" s="606"/>
      <c r="E3" s="607" t="s">
        <v>113</v>
      </c>
      <c r="F3" s="608"/>
      <c r="G3" s="608"/>
      <c r="H3" s="608"/>
      <c r="I3" s="608"/>
      <c r="J3" s="609"/>
      <c r="K3" s="613" t="s">
        <v>114</v>
      </c>
      <c r="L3" s="614"/>
      <c r="M3" s="615" t="s">
        <v>115</v>
      </c>
      <c r="N3" s="616"/>
      <c r="O3" s="616"/>
      <c r="P3" s="617"/>
    </row>
    <row r="4" spans="1:16" ht="15.75" thickBot="1">
      <c r="A4" s="602"/>
      <c r="B4" s="618" t="s">
        <v>116</v>
      </c>
      <c r="C4" s="619" t="s">
        <v>117</v>
      </c>
      <c r="D4" s="620"/>
      <c r="E4" s="610"/>
      <c r="F4" s="611"/>
      <c r="G4" s="611"/>
      <c r="H4" s="611"/>
      <c r="I4" s="611"/>
      <c r="J4" s="612"/>
      <c r="K4" s="604" t="s">
        <v>118</v>
      </c>
      <c r="L4" s="606"/>
      <c r="M4" s="621" t="s">
        <v>119</v>
      </c>
      <c r="N4" s="622"/>
      <c r="O4" s="622" t="s">
        <v>120</v>
      </c>
      <c r="P4" s="623"/>
    </row>
    <row r="5" spans="1:16" ht="15.75" thickBot="1">
      <c r="A5" s="602"/>
      <c r="B5" s="618"/>
      <c r="C5" s="624" t="s">
        <v>121</v>
      </c>
      <c r="D5" s="625"/>
      <c r="E5" s="626" t="s">
        <v>122</v>
      </c>
      <c r="F5" s="627"/>
      <c r="G5" s="628" t="s">
        <v>123</v>
      </c>
      <c r="H5" s="629"/>
      <c r="I5" s="628" t="s">
        <v>124</v>
      </c>
      <c r="J5" s="630"/>
      <c r="K5" s="631" t="s">
        <v>125</v>
      </c>
      <c r="L5" s="632"/>
      <c r="M5" s="633" t="s">
        <v>123</v>
      </c>
      <c r="N5" s="634"/>
      <c r="O5" s="634" t="s">
        <v>123</v>
      </c>
      <c r="P5" s="632"/>
    </row>
    <row r="6" spans="1:16" ht="15.75" thickBot="1">
      <c r="A6" s="603"/>
      <c r="B6" s="603"/>
      <c r="C6" s="455" t="s">
        <v>130</v>
      </c>
      <c r="D6" s="456" t="s">
        <v>131</v>
      </c>
      <c r="E6" s="457" t="s">
        <v>126</v>
      </c>
      <c r="F6" s="458" t="s">
        <v>127</v>
      </c>
      <c r="G6" s="457" t="s">
        <v>126</v>
      </c>
      <c r="H6" s="458" t="s">
        <v>127</v>
      </c>
      <c r="I6" s="457" t="s">
        <v>126</v>
      </c>
      <c r="J6" s="459" t="s">
        <v>127</v>
      </c>
      <c r="K6" s="457" t="s">
        <v>126</v>
      </c>
      <c r="L6" s="458" t="s">
        <v>127</v>
      </c>
      <c r="M6" s="457" t="s">
        <v>126</v>
      </c>
      <c r="N6" s="458" t="s">
        <v>127</v>
      </c>
      <c r="O6" s="460" t="s">
        <v>126</v>
      </c>
      <c r="P6" s="458" t="s">
        <v>127</v>
      </c>
    </row>
    <row r="7" spans="1:16" ht="14.25" customHeight="1">
      <c r="A7" s="461" t="s">
        <v>28</v>
      </c>
      <c r="B7" s="462">
        <v>56</v>
      </c>
      <c r="C7" s="463">
        <v>56</v>
      </c>
      <c r="D7" s="464">
        <v>56</v>
      </c>
      <c r="E7" s="465">
        <v>41.50344827586204</v>
      </c>
      <c r="F7" s="466">
        <v>44.4</v>
      </c>
      <c r="G7" s="465">
        <v>0.4</v>
      </c>
      <c r="H7" s="466">
        <v>0.4</v>
      </c>
      <c r="I7" s="465">
        <v>0.3</v>
      </c>
      <c r="J7" s="467">
        <v>0.3</v>
      </c>
      <c r="K7" s="468">
        <f aca="true" t="shared" si="0" ref="K7:K29">G7/D7*1000</f>
        <v>7.142857142857143</v>
      </c>
      <c r="L7" s="469">
        <v>7.142857142857143</v>
      </c>
      <c r="M7" s="470">
        <v>86.07000000000001</v>
      </c>
      <c r="N7" s="471">
        <v>6.5</v>
      </c>
      <c r="O7" s="472">
        <v>0.5</v>
      </c>
      <c r="P7" s="473">
        <v>0.5</v>
      </c>
    </row>
    <row r="8" spans="1:16" ht="15">
      <c r="A8" s="474" t="s">
        <v>79</v>
      </c>
      <c r="B8" s="475">
        <v>1181</v>
      </c>
      <c r="C8" s="476">
        <v>1234</v>
      </c>
      <c r="D8" s="477">
        <v>1234</v>
      </c>
      <c r="E8" s="478">
        <v>1411.7034482758625</v>
      </c>
      <c r="F8" s="479">
        <v>1174.2</v>
      </c>
      <c r="G8" s="478">
        <v>13.7</v>
      </c>
      <c r="H8" s="479">
        <v>13.2</v>
      </c>
      <c r="I8" s="478">
        <v>12.6</v>
      </c>
      <c r="J8" s="480">
        <v>11.6</v>
      </c>
      <c r="K8" s="481">
        <f t="shared" si="0"/>
        <v>11.102106969205835</v>
      </c>
      <c r="L8" s="482">
        <v>11.881188118811881</v>
      </c>
      <c r="M8" s="483">
        <v>617</v>
      </c>
      <c r="N8" s="484">
        <v>465</v>
      </c>
      <c r="O8" s="485">
        <v>3</v>
      </c>
      <c r="P8" s="486">
        <v>3</v>
      </c>
    </row>
    <row r="9" spans="1:16" ht="15">
      <c r="A9" s="474" t="s">
        <v>80</v>
      </c>
      <c r="B9" s="475">
        <v>1130</v>
      </c>
      <c r="C9" s="476">
        <v>1130</v>
      </c>
      <c r="D9" s="477">
        <v>1130</v>
      </c>
      <c r="E9" s="478">
        <v>2666.35172413793</v>
      </c>
      <c r="F9" s="479">
        <v>1277.1</v>
      </c>
      <c r="G9" s="478">
        <v>13.1</v>
      </c>
      <c r="H9" s="479">
        <v>11.5</v>
      </c>
      <c r="I9" s="478">
        <v>11.8</v>
      </c>
      <c r="J9" s="480">
        <v>8.3</v>
      </c>
      <c r="K9" s="481">
        <f t="shared" si="0"/>
        <v>11.5929203539823</v>
      </c>
      <c r="L9" s="482">
        <v>10.008703220191471</v>
      </c>
      <c r="M9" s="483">
        <v>1255</v>
      </c>
      <c r="N9" s="484">
        <v>576</v>
      </c>
      <c r="O9" s="485">
        <v>4.5</v>
      </c>
      <c r="P9" s="486">
        <v>4</v>
      </c>
    </row>
    <row r="10" spans="1:16" ht="15">
      <c r="A10" s="474" t="s">
        <v>31</v>
      </c>
      <c r="B10" s="475">
        <v>353</v>
      </c>
      <c r="C10" s="476">
        <v>377</v>
      </c>
      <c r="D10" s="477">
        <v>377</v>
      </c>
      <c r="E10" s="478">
        <v>444.9310344827585</v>
      </c>
      <c r="F10" s="479">
        <v>319.2</v>
      </c>
      <c r="G10" s="478">
        <v>3.2</v>
      </c>
      <c r="H10" s="479">
        <v>2.9</v>
      </c>
      <c r="I10" s="478">
        <v>3.1</v>
      </c>
      <c r="J10" s="480">
        <v>2.8</v>
      </c>
      <c r="K10" s="481">
        <f t="shared" si="0"/>
        <v>8.488063660477454</v>
      </c>
      <c r="L10" s="482">
        <v>8.504398826979472</v>
      </c>
      <c r="M10" s="483">
        <v>756.5</v>
      </c>
      <c r="N10" s="484">
        <v>635.5</v>
      </c>
      <c r="O10" s="485">
        <v>3</v>
      </c>
      <c r="P10" s="486">
        <v>4</v>
      </c>
    </row>
    <row r="11" spans="1:16" ht="15">
      <c r="A11" s="474" t="s">
        <v>32</v>
      </c>
      <c r="B11" s="475">
        <v>690</v>
      </c>
      <c r="C11" s="476">
        <v>690</v>
      </c>
      <c r="D11" s="477">
        <v>690</v>
      </c>
      <c r="E11" s="478">
        <v>1271.1310344827584</v>
      </c>
      <c r="F11" s="479">
        <v>852.1</v>
      </c>
      <c r="G11" s="478">
        <v>7</v>
      </c>
      <c r="H11" s="479">
        <v>8.5</v>
      </c>
      <c r="I11" s="478">
        <v>6.2</v>
      </c>
      <c r="J11" s="480">
        <v>7.5</v>
      </c>
      <c r="K11" s="481">
        <f t="shared" si="0"/>
        <v>10.144927536231883</v>
      </c>
      <c r="L11" s="482">
        <v>12.318840579710146</v>
      </c>
      <c r="M11" s="483">
        <v>1839</v>
      </c>
      <c r="N11" s="484">
        <v>815</v>
      </c>
      <c r="O11" s="485">
        <v>6</v>
      </c>
      <c r="P11" s="486">
        <v>10.5</v>
      </c>
    </row>
    <row r="12" spans="1:16" ht="15">
      <c r="A12" s="474" t="s">
        <v>33</v>
      </c>
      <c r="B12" s="475">
        <v>467</v>
      </c>
      <c r="C12" s="476">
        <v>476</v>
      </c>
      <c r="D12" s="477">
        <v>476</v>
      </c>
      <c r="E12" s="478">
        <v>837.2206896551724</v>
      </c>
      <c r="F12" s="479">
        <v>786.9</v>
      </c>
      <c r="G12" s="478">
        <v>6.9</v>
      </c>
      <c r="H12" s="479">
        <v>6.6</v>
      </c>
      <c r="I12" s="478">
        <v>6.8</v>
      </c>
      <c r="J12" s="480">
        <v>6.5</v>
      </c>
      <c r="K12" s="481">
        <f t="shared" si="0"/>
        <v>14.495798319327731</v>
      </c>
      <c r="L12" s="482">
        <v>14.132762312633831</v>
      </c>
      <c r="M12" s="483">
        <v>2484.9</v>
      </c>
      <c r="N12" s="484">
        <v>941.4</v>
      </c>
      <c r="O12" s="485">
        <v>7.3</v>
      </c>
      <c r="P12" s="486">
        <v>10.3</v>
      </c>
    </row>
    <row r="13" spans="1:16" ht="15">
      <c r="A13" s="474" t="s">
        <v>34</v>
      </c>
      <c r="B13" s="475">
        <v>857</v>
      </c>
      <c r="C13" s="476">
        <v>857</v>
      </c>
      <c r="D13" s="477">
        <v>857</v>
      </c>
      <c r="E13" s="478">
        <v>1712</v>
      </c>
      <c r="F13" s="479">
        <v>1762</v>
      </c>
      <c r="G13" s="478">
        <v>11.5</v>
      </c>
      <c r="H13" s="479">
        <v>19.5</v>
      </c>
      <c r="I13" s="478">
        <v>9.1</v>
      </c>
      <c r="J13" s="480">
        <v>16.6</v>
      </c>
      <c r="K13" s="481">
        <f t="shared" si="0"/>
        <v>13.418903150525088</v>
      </c>
      <c r="L13" s="482">
        <v>14.130434782608695</v>
      </c>
      <c r="M13" s="483">
        <v>570</v>
      </c>
      <c r="N13" s="484">
        <v>448</v>
      </c>
      <c r="O13" s="485">
        <v>3</v>
      </c>
      <c r="P13" s="486">
        <v>3</v>
      </c>
    </row>
    <row r="14" spans="1:16" ht="15">
      <c r="A14" s="474" t="s">
        <v>35</v>
      </c>
      <c r="B14" s="475">
        <v>2742</v>
      </c>
      <c r="C14" s="476">
        <v>2742</v>
      </c>
      <c r="D14" s="477">
        <v>2742</v>
      </c>
      <c r="E14" s="478">
        <v>4443.917241379311</v>
      </c>
      <c r="F14" s="479">
        <v>3727.8</v>
      </c>
      <c r="G14" s="478">
        <v>30</v>
      </c>
      <c r="H14" s="479">
        <v>37.8</v>
      </c>
      <c r="I14" s="478">
        <v>28.9</v>
      </c>
      <c r="J14" s="480">
        <v>33.8</v>
      </c>
      <c r="K14" s="481">
        <f t="shared" si="0"/>
        <v>10.940919037199125</v>
      </c>
      <c r="L14" s="482">
        <v>13.785557986870897</v>
      </c>
      <c r="M14" s="483">
        <v>2351.8199999999997</v>
      </c>
      <c r="N14" s="484">
        <v>1824</v>
      </c>
      <c r="O14" s="485">
        <v>27</v>
      </c>
      <c r="P14" s="486">
        <v>27</v>
      </c>
    </row>
    <row r="15" spans="1:16" ht="15">
      <c r="A15" s="474" t="s">
        <v>36</v>
      </c>
      <c r="B15" s="475">
        <v>709</v>
      </c>
      <c r="C15" s="476">
        <v>693</v>
      </c>
      <c r="D15" s="477">
        <v>693</v>
      </c>
      <c r="E15" s="478">
        <v>1516</v>
      </c>
      <c r="F15" s="479">
        <v>1036.1</v>
      </c>
      <c r="G15" s="478">
        <v>7</v>
      </c>
      <c r="H15" s="479">
        <v>7.6</v>
      </c>
      <c r="I15" s="478">
        <v>6.5</v>
      </c>
      <c r="J15" s="480">
        <v>7.1</v>
      </c>
      <c r="K15" s="481">
        <f t="shared" si="0"/>
        <v>10.101010101010102</v>
      </c>
      <c r="L15" s="482">
        <v>10.555555555555555</v>
      </c>
      <c r="M15" s="483">
        <v>69.6</v>
      </c>
      <c r="N15" s="484">
        <v>47.6</v>
      </c>
      <c r="O15" s="485">
        <v>0.3</v>
      </c>
      <c r="P15" s="486">
        <v>0.3</v>
      </c>
    </row>
    <row r="16" spans="1:16" ht="15" customHeight="1">
      <c r="A16" s="487" t="s">
        <v>37</v>
      </c>
      <c r="B16" s="475">
        <v>600</v>
      </c>
      <c r="C16" s="476">
        <v>639</v>
      </c>
      <c r="D16" s="477">
        <v>639</v>
      </c>
      <c r="E16" s="478">
        <v>1030.9034482758623</v>
      </c>
      <c r="F16" s="479">
        <v>983.7</v>
      </c>
      <c r="G16" s="478">
        <v>6.9</v>
      </c>
      <c r="H16" s="479">
        <v>5.6</v>
      </c>
      <c r="I16" s="478">
        <v>6</v>
      </c>
      <c r="J16" s="480">
        <v>4.8</v>
      </c>
      <c r="K16" s="481">
        <f t="shared" si="0"/>
        <v>10.7981220657277</v>
      </c>
      <c r="L16" s="482">
        <v>9.443507588532883</v>
      </c>
      <c r="M16" s="483">
        <v>3418</v>
      </c>
      <c r="N16" s="484">
        <v>1432</v>
      </c>
      <c r="O16" s="485">
        <v>12</v>
      </c>
      <c r="P16" s="486">
        <v>15</v>
      </c>
    </row>
    <row r="17" spans="1:16" ht="15">
      <c r="A17" s="474" t="s">
        <v>38</v>
      </c>
      <c r="B17" s="475">
        <v>970</v>
      </c>
      <c r="C17" s="476">
        <v>980</v>
      </c>
      <c r="D17" s="477">
        <v>980</v>
      </c>
      <c r="E17" s="478">
        <v>2042.9310344827584</v>
      </c>
      <c r="F17" s="479">
        <v>1618.8</v>
      </c>
      <c r="G17" s="478">
        <v>16.2</v>
      </c>
      <c r="H17" s="479">
        <v>11.4</v>
      </c>
      <c r="I17" s="478">
        <v>16</v>
      </c>
      <c r="J17" s="480">
        <v>11</v>
      </c>
      <c r="K17" s="481">
        <f t="shared" si="0"/>
        <v>16.53061224489796</v>
      </c>
      <c r="L17" s="482">
        <v>12</v>
      </c>
      <c r="M17" s="483">
        <v>507.7</v>
      </c>
      <c r="N17" s="484">
        <v>990</v>
      </c>
      <c r="O17" s="485">
        <v>5</v>
      </c>
      <c r="P17" s="486">
        <v>5</v>
      </c>
    </row>
    <row r="18" spans="1:16" ht="15">
      <c r="A18" s="474" t="s">
        <v>39</v>
      </c>
      <c r="B18" s="475">
        <v>473</v>
      </c>
      <c r="C18" s="476">
        <v>521</v>
      </c>
      <c r="D18" s="477">
        <v>521</v>
      </c>
      <c r="E18" s="478">
        <v>1232</v>
      </c>
      <c r="F18" s="479">
        <v>504.6</v>
      </c>
      <c r="G18" s="478">
        <v>4.4</v>
      </c>
      <c r="H18" s="479">
        <v>3.8</v>
      </c>
      <c r="I18" s="478">
        <v>3.1</v>
      </c>
      <c r="J18" s="480">
        <v>2.7</v>
      </c>
      <c r="K18" s="481">
        <f t="shared" si="0"/>
        <v>8.445297504798464</v>
      </c>
      <c r="L18" s="482">
        <v>9.571788413098236</v>
      </c>
      <c r="M18" s="483">
        <v>2864.8</v>
      </c>
      <c r="N18" s="484">
        <v>986.9</v>
      </c>
      <c r="O18" s="485">
        <v>9</v>
      </c>
      <c r="P18" s="486">
        <v>11</v>
      </c>
    </row>
    <row r="19" spans="1:16" ht="15">
      <c r="A19" s="474" t="s">
        <v>81</v>
      </c>
      <c r="B19" s="475">
        <v>1325</v>
      </c>
      <c r="C19" s="476">
        <v>1270</v>
      </c>
      <c r="D19" s="477">
        <v>1256</v>
      </c>
      <c r="E19" s="478">
        <v>1437.34482758621</v>
      </c>
      <c r="F19" s="479">
        <v>1469.7</v>
      </c>
      <c r="G19" s="478">
        <v>9.8</v>
      </c>
      <c r="H19" s="479">
        <v>12.2</v>
      </c>
      <c r="I19" s="478">
        <v>7.3</v>
      </c>
      <c r="J19" s="480">
        <v>11.1</v>
      </c>
      <c r="K19" s="481">
        <f t="shared" si="0"/>
        <v>7.802547770700638</v>
      </c>
      <c r="L19" s="482">
        <v>8.815028901734102</v>
      </c>
      <c r="M19" s="483">
        <v>1113</v>
      </c>
      <c r="N19" s="484">
        <v>495</v>
      </c>
      <c r="O19" s="485">
        <v>4</v>
      </c>
      <c r="P19" s="486">
        <v>5</v>
      </c>
    </row>
    <row r="20" spans="1:16" ht="15">
      <c r="A20" s="474" t="s">
        <v>41</v>
      </c>
      <c r="B20" s="475">
        <v>1284</v>
      </c>
      <c r="C20" s="476">
        <v>1285</v>
      </c>
      <c r="D20" s="477">
        <v>1285</v>
      </c>
      <c r="E20" s="478">
        <v>2099.10689655172</v>
      </c>
      <c r="F20" s="479">
        <v>1803</v>
      </c>
      <c r="G20" s="478">
        <v>12.4</v>
      </c>
      <c r="H20" s="479">
        <v>11.7</v>
      </c>
      <c r="I20" s="478">
        <v>10.8</v>
      </c>
      <c r="J20" s="480">
        <v>10.5</v>
      </c>
      <c r="K20" s="481">
        <f t="shared" si="0"/>
        <v>9.649805447470818</v>
      </c>
      <c r="L20" s="482">
        <v>8.3</v>
      </c>
      <c r="M20" s="483">
        <v>272.2</v>
      </c>
      <c r="N20" s="484">
        <v>219.8</v>
      </c>
      <c r="O20" s="485">
        <v>1.2</v>
      </c>
      <c r="P20" s="486">
        <v>1.2</v>
      </c>
    </row>
    <row r="21" spans="1:16" ht="15" customHeight="1">
      <c r="A21" s="474" t="s">
        <v>42</v>
      </c>
      <c r="B21" s="475">
        <v>970</v>
      </c>
      <c r="C21" s="476">
        <v>602</v>
      </c>
      <c r="D21" s="477">
        <v>602</v>
      </c>
      <c r="E21" s="478">
        <v>574.7172413793104</v>
      </c>
      <c r="F21" s="479">
        <v>650.4</v>
      </c>
      <c r="G21" s="478">
        <v>4.5</v>
      </c>
      <c r="H21" s="479">
        <v>6.8</v>
      </c>
      <c r="I21" s="478">
        <v>3.9</v>
      </c>
      <c r="J21" s="480">
        <v>6.1</v>
      </c>
      <c r="K21" s="481">
        <f t="shared" si="0"/>
        <v>7.475083056478406</v>
      </c>
      <c r="L21" s="482">
        <v>7.024793388429751</v>
      </c>
      <c r="M21" s="483">
        <v>481.9</v>
      </c>
      <c r="N21" s="484">
        <v>272.7</v>
      </c>
      <c r="O21" s="485">
        <v>1.8</v>
      </c>
      <c r="P21" s="486">
        <v>1.9</v>
      </c>
    </row>
    <row r="22" spans="1:16" ht="15">
      <c r="A22" s="474" t="s">
        <v>82</v>
      </c>
      <c r="B22" s="475">
        <v>1015</v>
      </c>
      <c r="C22" s="476">
        <v>998</v>
      </c>
      <c r="D22" s="477">
        <v>998</v>
      </c>
      <c r="E22" s="478">
        <v>1333.386206896552</v>
      </c>
      <c r="F22" s="479">
        <v>1322.7</v>
      </c>
      <c r="G22" s="478">
        <v>10</v>
      </c>
      <c r="H22" s="479">
        <v>12.2</v>
      </c>
      <c r="I22" s="478">
        <v>9.8</v>
      </c>
      <c r="J22" s="480">
        <v>11.2</v>
      </c>
      <c r="K22" s="481">
        <f t="shared" si="0"/>
        <v>10.02004008016032</v>
      </c>
      <c r="L22" s="482">
        <v>11.960784313725489</v>
      </c>
      <c r="M22" s="483">
        <v>2095</v>
      </c>
      <c r="N22" s="484">
        <v>1104</v>
      </c>
      <c r="O22" s="485">
        <v>7.4</v>
      </c>
      <c r="P22" s="486">
        <v>7.7</v>
      </c>
    </row>
    <row r="23" spans="1:16" ht="15">
      <c r="A23" s="474" t="s">
        <v>83</v>
      </c>
      <c r="B23" s="475">
        <v>1942</v>
      </c>
      <c r="C23" s="476">
        <v>1909</v>
      </c>
      <c r="D23" s="477">
        <v>1877</v>
      </c>
      <c r="E23" s="478">
        <v>5540.241379310345</v>
      </c>
      <c r="F23" s="479">
        <v>4183.8</v>
      </c>
      <c r="G23" s="478">
        <v>31.4</v>
      </c>
      <c r="H23" s="479">
        <v>34.4</v>
      </c>
      <c r="I23" s="478">
        <v>30.5</v>
      </c>
      <c r="J23" s="480">
        <v>32.4</v>
      </c>
      <c r="K23" s="481">
        <f t="shared" si="0"/>
        <v>16.728822589238145</v>
      </c>
      <c r="L23" s="482">
        <v>17.551020408163264</v>
      </c>
      <c r="M23" s="483">
        <v>852.4</v>
      </c>
      <c r="N23" s="484">
        <v>385.7</v>
      </c>
      <c r="O23" s="485">
        <v>3</v>
      </c>
      <c r="P23" s="486">
        <v>4.1</v>
      </c>
    </row>
    <row r="24" spans="1:16" ht="15">
      <c r="A24" s="474" t="s">
        <v>45</v>
      </c>
      <c r="B24" s="475">
        <v>358</v>
      </c>
      <c r="C24" s="476">
        <v>445</v>
      </c>
      <c r="D24" s="477">
        <v>445</v>
      </c>
      <c r="E24" s="478">
        <v>671</v>
      </c>
      <c r="F24" s="479">
        <v>622.2</v>
      </c>
      <c r="G24" s="478">
        <v>4.5</v>
      </c>
      <c r="H24" s="479">
        <v>3.9</v>
      </c>
      <c r="I24" s="478">
        <v>2.3</v>
      </c>
      <c r="J24" s="480">
        <v>2.3</v>
      </c>
      <c r="K24" s="481">
        <f t="shared" si="0"/>
        <v>10.112359550561797</v>
      </c>
      <c r="L24" s="482">
        <v>10.893854748603351</v>
      </c>
      <c r="M24" s="483">
        <v>416.2</v>
      </c>
      <c r="N24" s="484">
        <v>982</v>
      </c>
      <c r="O24" s="485">
        <v>2</v>
      </c>
      <c r="P24" s="486">
        <v>2</v>
      </c>
    </row>
    <row r="25" spans="1:16" ht="15">
      <c r="A25" s="474" t="s">
        <v>46</v>
      </c>
      <c r="B25" s="475">
        <v>1345</v>
      </c>
      <c r="C25" s="476">
        <v>1345</v>
      </c>
      <c r="D25" s="477">
        <v>1345</v>
      </c>
      <c r="E25" s="478">
        <v>2543.2000000000003</v>
      </c>
      <c r="F25" s="479">
        <v>1881</v>
      </c>
      <c r="G25" s="478">
        <v>18.4</v>
      </c>
      <c r="H25" s="479">
        <v>16.6</v>
      </c>
      <c r="I25" s="478">
        <v>16.8</v>
      </c>
      <c r="J25" s="480">
        <v>16</v>
      </c>
      <c r="K25" s="481">
        <f t="shared" si="0"/>
        <v>13.680297397769516</v>
      </c>
      <c r="L25" s="482">
        <v>12.406576980568014</v>
      </c>
      <c r="M25" s="483"/>
      <c r="N25" s="484"/>
      <c r="O25" s="485"/>
      <c r="P25" s="486"/>
    </row>
    <row r="26" spans="1:16" ht="15">
      <c r="A26" s="474" t="s">
        <v>84</v>
      </c>
      <c r="B26" s="475">
        <v>534</v>
      </c>
      <c r="C26" s="476">
        <v>537</v>
      </c>
      <c r="D26" s="477">
        <v>537</v>
      </c>
      <c r="E26" s="478">
        <v>999.2482758620692</v>
      </c>
      <c r="F26" s="479">
        <v>513.3</v>
      </c>
      <c r="G26" s="478">
        <v>5.5</v>
      </c>
      <c r="H26" s="479">
        <v>5.4</v>
      </c>
      <c r="I26" s="478">
        <v>4.9</v>
      </c>
      <c r="J26" s="480">
        <v>4.8</v>
      </c>
      <c r="K26" s="481">
        <f t="shared" si="0"/>
        <v>10.242085661080074</v>
      </c>
      <c r="L26" s="482">
        <v>10.05586592178771</v>
      </c>
      <c r="M26" s="483">
        <v>3456</v>
      </c>
      <c r="N26" s="484">
        <v>1784</v>
      </c>
      <c r="O26" s="485">
        <v>12</v>
      </c>
      <c r="P26" s="486">
        <v>11</v>
      </c>
    </row>
    <row r="27" spans="1:16" ht="15">
      <c r="A27" s="474" t="s">
        <v>48</v>
      </c>
      <c r="B27" s="475">
        <v>3822</v>
      </c>
      <c r="C27" s="476">
        <v>4090</v>
      </c>
      <c r="D27" s="477">
        <v>4090</v>
      </c>
      <c r="E27" s="478">
        <v>7252.082758620691</v>
      </c>
      <c r="F27" s="479">
        <v>5016.9</v>
      </c>
      <c r="G27" s="478">
        <v>61.2</v>
      </c>
      <c r="H27" s="479">
        <v>42.5</v>
      </c>
      <c r="I27" s="478">
        <v>57.3</v>
      </c>
      <c r="J27" s="480">
        <v>42.1</v>
      </c>
      <c r="K27" s="481">
        <f t="shared" si="0"/>
        <v>14.963325183374085</v>
      </c>
      <c r="L27" s="482">
        <v>11.119832548403977</v>
      </c>
      <c r="M27" s="483">
        <v>2082</v>
      </c>
      <c r="N27" s="484">
        <v>982</v>
      </c>
      <c r="O27" s="485">
        <v>6</v>
      </c>
      <c r="P27" s="486">
        <v>6</v>
      </c>
    </row>
    <row r="28" spans="1:16" ht="15.75" thickBot="1">
      <c r="A28" s="488" t="s">
        <v>69</v>
      </c>
      <c r="B28" s="489">
        <v>100</v>
      </c>
      <c r="C28" s="490">
        <v>100</v>
      </c>
      <c r="D28" s="491">
        <v>100</v>
      </c>
      <c r="E28" s="492">
        <v>68</v>
      </c>
      <c r="F28" s="493">
        <v>79.8</v>
      </c>
      <c r="G28" s="492">
        <v>0.7</v>
      </c>
      <c r="H28" s="493">
        <v>0.7</v>
      </c>
      <c r="I28" s="492">
        <v>2.4</v>
      </c>
      <c r="J28" s="494">
        <v>2.4</v>
      </c>
      <c r="K28" s="495">
        <f t="shared" si="0"/>
        <v>6.999999999999999</v>
      </c>
      <c r="L28" s="496">
        <v>6.999999999999999</v>
      </c>
      <c r="M28" s="497"/>
      <c r="N28" s="498"/>
      <c r="O28" s="499"/>
      <c r="P28" s="500"/>
    </row>
    <row r="29" spans="1:16" ht="15" thickBot="1">
      <c r="A29" s="501" t="s">
        <v>128</v>
      </c>
      <c r="B29" s="502">
        <f>SUM(B7:B28)</f>
        <v>22923</v>
      </c>
      <c r="C29" s="503">
        <v>22973</v>
      </c>
      <c r="D29" s="504">
        <f>SUM(D7:D28)</f>
        <v>22930</v>
      </c>
      <c r="E29" s="505">
        <f>SUM(E7:E28)</f>
        <v>41168.92068965516</v>
      </c>
      <c r="F29" s="506">
        <f>SUM(F7:F28)</f>
        <v>31629.7</v>
      </c>
      <c r="G29" s="505">
        <f>SUM(G7:G28)</f>
        <v>278.70000000000005</v>
      </c>
      <c r="H29" s="506">
        <v>275.2</v>
      </c>
      <c r="I29" s="505">
        <f>SUM(I7:I28)</f>
        <v>256.40000000000003</v>
      </c>
      <c r="J29" s="507">
        <v>251.9</v>
      </c>
      <c r="K29" s="508">
        <f t="shared" si="0"/>
        <v>12.154382904491934</v>
      </c>
      <c r="L29" s="509">
        <v>11.778804999143981</v>
      </c>
      <c r="M29" s="505">
        <f>SUM(M7:M28)</f>
        <v>27589.090000000004</v>
      </c>
      <c r="N29" s="506">
        <f>SUM(N7:N28)</f>
        <v>15393.1</v>
      </c>
      <c r="O29" s="510">
        <f>SUM(O7:O28)</f>
        <v>118</v>
      </c>
      <c r="P29" s="506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2017-10-02T06:56:46Z</cp:lastPrinted>
  <dcterms:created xsi:type="dcterms:W3CDTF">2017-08-13T06:13:14Z</dcterms:created>
  <dcterms:modified xsi:type="dcterms:W3CDTF">2017-10-02T07:40:42Z</dcterms:modified>
  <cp:category/>
  <cp:version/>
  <cp:contentType/>
  <cp:contentStatus/>
</cp:coreProperties>
</file>