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<sst xmlns="http://schemas.openxmlformats.org/spreadsheetml/2006/main" count="412" uniqueCount="131">
  <si>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</si>
  <si>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</si>
  <si>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</si>
  <si>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</si>
  <si>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</si>
  <si>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</si>
  <si>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</si>
  <si>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</si>
  <si>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</si>
  <si>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</si>
  <si>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</si>
  <si>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</si>
  <si>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</si>
  <si>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</si>
  <si>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</si>
  <si>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</si>
  <si>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</si>
  <si>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</si>
  <si>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</si>
  <si>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</si>
  <si>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</si>
  <si>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</si>
  <si>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</si>
  <si>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</si>
  <si>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</si>
  <si>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</si>
  <si>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</si>
  <si>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</si>
  <si>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</si>
  <si>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</si>
  <si>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</si>
  <si>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</si>
  <si>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</si>
  <si>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</si>
  <si>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</si>
  <si>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</si>
  <si>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</si>
  <si>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</si>
  <si>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</si>
  <si>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</si>
  <si>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</si>
  <si>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</si>
  <si>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</si>
  <si>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</si>
  <si>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</si>
  <si>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</si>
  <si>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</si>
  <si>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</si>
  <si>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</si>
  <si>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</si>
  <si>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</si>
  <si>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</si>
  <si>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</si>
  <si>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</si>
  <si>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</si>
  <si>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</si>
  <si>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</si>
  <si>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</si>
  <si>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</si>
  <si>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</si>
  <si>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</si>
  <si>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</si>
  <si>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</si>
  <si>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</si>
  <si>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</si>
  <si>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</si>
  <si>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</si>
  <si>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</si>
  <si>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</si>
  <si>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</si>
  <si>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</si>
  <si>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</si>
  <si>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</si>
  <si>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</si>
  <si>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</si>
  <si>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</si>
  <si>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</si>
  <si>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</si>
  <si>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</si>
  <si>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</si>
  <si>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</si>
  <si>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</si>
  <si>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</si>
  <si>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</si>
  <si>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</si>
  <si>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</si>
  <si>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</si>
  <si>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</si>
  <si>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</si>
  <si>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</si>
  <si>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</si>
  <si>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</si>
  <si>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</si>
  <si>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</si>
  <si>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</si>
  <si>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</si>
  <si>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</si>
  <si>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</si>
  <si>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</si>
  <si>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</si>
  <si>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</si>
  <si>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</si>
  <si>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</si>
  <si>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</si>
  <si>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</si>
  <si>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</si>
  <si>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</si>
  <si>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</si>
  <si>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</si>
  <si>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</si>
  <si>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</si>
  <si>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</si>
  <si>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</si>
  <si>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</si>
  <si>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</si>
  <si>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</si>
  <si>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</si>
  <si>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</si>
  <si>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</si>
  <si>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</si>
  <si>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</si>
  <si>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</si>
  <si>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</si>
  <si>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</si>
  <si>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</si>
  <si>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</si>
  <si>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</si>
  <si>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</si>
  <si>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25.09</t>
  </si>
  <si>
    <t>Уборка сельскохозяйственных культур     26.09.2017</t>
  </si>
  <si>
    <t>26.09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</si>
</sst>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6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4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164" fontId="24" fillId="0" borderId="34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0" fontId="22" fillId="0" borderId="50" xfId="59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1" fontId="30" fillId="0" borderId="33" xfId="59" applyNumberFormat="1" applyFont="1" applyFill="1" applyBorder="1" applyAlignment="1">
      <alignment horizontal="center" vertical="center"/>
      <protection/>
    </xf>
    <xf numFmtId="1" fontId="30" fillId="0" borderId="34" xfId="59" applyNumberFormat="1" applyFont="1" applyFill="1" applyBorder="1" applyAlignment="1">
      <alignment horizontal="center" vertical="center"/>
      <protection/>
    </xf>
    <xf numFmtId="0" fontId="30" fillId="0" borderId="34" xfId="59" applyFont="1" applyFill="1" applyBorder="1" applyAlignment="1">
      <alignment horizontal="center" vertical="center"/>
      <protection/>
    </xf>
    <xf numFmtId="1" fontId="30" fillId="0" borderId="53" xfId="59" applyNumberFormat="1" applyFont="1" applyFill="1" applyBorder="1" applyAlignment="1">
      <alignment horizontal="center" vertic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4" xfId="0" applyFont="1" applyBorder="1" applyAlignment="1">
      <alignment/>
    </xf>
    <xf numFmtId="0" fontId="23" fillId="0" borderId="85" xfId="0" applyFont="1" applyBorder="1" applyAlignment="1">
      <alignment/>
    </xf>
    <xf numFmtId="0" fontId="23" fillId="0" borderId="86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26" xfId="62" applyFont="1" applyFill="1" applyBorder="1" applyAlignment="1" applyProtection="1">
      <alignment vertical="center"/>
      <protection locked="0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7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78" xfId="0" applyNumberFormat="1" applyFont="1" applyFill="1" applyBorder="1" applyAlignment="1" applyProtection="1">
      <alignment horizontal="center" vertical="center"/>
      <protection locked="0"/>
    </xf>
    <xf numFmtId="1" fontId="20" fillId="0" borderId="79" xfId="0" applyNumberFormat="1" applyFont="1" applyFill="1" applyBorder="1" applyAlignment="1" applyProtection="1">
      <alignment horizontal="center" vertical="center"/>
      <protection locked="0"/>
    </xf>
    <xf numFmtId="164" fontId="20" fillId="0" borderId="81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30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10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27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88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89" xfId="55" applyFont="1" applyFill="1" applyBorder="1" applyAlignment="1" applyProtection="1">
      <alignment horizontal="center" vertical="center" textRotation="90" wrapText="1"/>
      <protection locked="0"/>
    </xf>
    <xf numFmtId="1" fontId="22" fillId="0" borderId="9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0" fontId="22" fillId="0" borderId="93" xfId="59" applyFont="1" applyFill="1" applyBorder="1" applyAlignment="1" applyProtection="1">
      <alignment horizontal="right" vertical="center" wrapText="1"/>
      <protection locked="0"/>
    </xf>
    <xf numFmtId="0" fontId="22" fillId="0" borderId="94" xfId="59" applyFont="1" applyFill="1" applyBorder="1" applyAlignment="1" applyProtection="1">
      <alignment horizontal="right" vertical="center" wrapText="1"/>
      <protection locked="0"/>
    </xf>
    <xf numFmtId="0" fontId="19" fillId="0" borderId="50" xfId="59" applyFont="1" applyFill="1" applyBorder="1" applyAlignment="1" applyProtection="1">
      <alignment horizontal="right" vertical="center" wrapText="1"/>
      <protection hidden="1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9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8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78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79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horizontal="center" vertical="justify"/>
    </xf>
    <xf numFmtId="0" fontId="0" fillId="0" borderId="104" xfId="0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105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106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24" fillId="0" borderId="108" xfId="0" applyFont="1" applyFill="1" applyBorder="1" applyAlignment="1" applyProtection="1">
      <alignment horizontal="center" vertical="center" wrapText="1"/>
      <protection locked="0"/>
    </xf>
    <xf numFmtId="0" fontId="24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7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2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87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6" fillId="0" borderId="115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6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16" xfId="57" applyFont="1" applyFill="1" applyBorder="1" applyAlignment="1">
      <alignment horizontal="center"/>
      <protection/>
    </xf>
    <xf numFmtId="0" fontId="26" fillId="0" borderId="117" xfId="57" applyFont="1" applyFill="1" applyBorder="1" applyAlignment="1">
      <alignment horizontal="center"/>
      <protection/>
    </xf>
    <xf numFmtId="0" fontId="26" fillId="0" borderId="118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121" xfId="60" applyFont="1" applyFill="1" applyBorder="1" applyAlignment="1" applyProtection="1">
      <alignment horizontal="center" vertical="center" wrapText="1"/>
      <protection locked="0"/>
    </xf>
    <xf numFmtId="0" fontId="26" fillId="0" borderId="102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5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3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A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19" sqref="AY19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5.875" style="6" customWidth="1"/>
    <col min="13" max="13" width="7.375" style="6" customWidth="1"/>
    <col min="14" max="14" width="7.625" style="6" customWidth="1"/>
    <col min="15" max="15" width="6.25390625" style="6" customWidth="1"/>
    <col min="16" max="16" width="7.75390625" style="6" customWidth="1"/>
    <col min="17" max="17" width="5.375" style="6" customWidth="1"/>
    <col min="18" max="18" width="15.75390625" style="6" hidden="1" customWidth="1"/>
    <col min="19" max="19" width="12.375" style="6" hidden="1" customWidth="1"/>
    <col min="20" max="20" width="10.625" style="6" hidden="1" customWidth="1"/>
    <col min="21" max="21" width="7.625" style="6" hidden="1" customWidth="1"/>
    <col min="22" max="22" width="11.875" style="6" hidden="1" customWidth="1"/>
    <col min="23" max="23" width="9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11.00390625" style="6" customWidth="1"/>
    <col min="29" max="29" width="9.375" style="6" customWidth="1"/>
    <col min="30" max="30" width="7.625" style="6" customWidth="1"/>
    <col min="31" max="31" width="10.62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9.375" style="6" customWidth="1"/>
    <col min="49" max="49" width="5.875" style="6" customWidth="1"/>
    <col min="50" max="50" width="4.875" style="6" customWidth="1"/>
    <col min="51" max="51" width="8.25390625" style="6" customWidth="1"/>
    <col min="52" max="52" width="5.125" style="6" customWidth="1"/>
    <col min="53" max="53" width="10.375" style="6" customWidth="1"/>
    <col min="54" max="54" width="7.00390625" style="6" customWidth="1"/>
    <col min="55" max="55" width="6.125" style="6" customWidth="1"/>
    <col min="56" max="56" width="7.625" style="6" customWidth="1"/>
    <col min="57" max="57" width="6.1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2" width="6.25390625" style="6" hidden="1" customWidth="1"/>
    <col min="73" max="73" width="6.625" style="6" hidden="1" customWidth="1"/>
    <col min="74" max="74" width="5.375" style="6" hidden="1" customWidth="1"/>
    <col min="75" max="16384" width="8.875" style="6" customWidth="1"/>
  </cols>
  <sheetData>
    <row r="1" spans="1:74" ht="19.5" customHeight="1">
      <c r="A1" s="3"/>
      <c r="B1" s="4"/>
      <c r="C1" s="525" t="s">
        <v>129</v>
      </c>
      <c r="D1" s="525"/>
      <c r="E1" s="525"/>
      <c r="F1" s="525"/>
      <c r="G1" s="525"/>
      <c r="H1" s="525"/>
      <c r="I1" s="525"/>
      <c r="J1" s="525"/>
      <c r="K1" s="525"/>
      <c r="L1" s="52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26" t="s">
        <v>0</v>
      </c>
      <c r="B3" s="528" t="s">
        <v>1</v>
      </c>
      <c r="C3" s="530" t="s">
        <v>2</v>
      </c>
      <c r="D3" s="531"/>
      <c r="E3" s="531"/>
      <c r="F3" s="531"/>
      <c r="G3" s="531"/>
      <c r="H3" s="532" t="s">
        <v>3</v>
      </c>
      <c r="I3" s="532"/>
      <c r="J3" s="532"/>
      <c r="K3" s="532"/>
      <c r="L3" s="533"/>
      <c r="M3" s="518" t="s">
        <v>4</v>
      </c>
      <c r="N3" s="518"/>
      <c r="O3" s="518"/>
      <c r="P3" s="518"/>
      <c r="Q3" s="519"/>
      <c r="R3" s="518" t="s">
        <v>5</v>
      </c>
      <c r="S3" s="518"/>
      <c r="T3" s="518"/>
      <c r="U3" s="518"/>
      <c r="V3" s="518"/>
      <c r="W3" s="518" t="s">
        <v>6</v>
      </c>
      <c r="X3" s="518"/>
      <c r="Y3" s="518"/>
      <c r="Z3" s="518"/>
      <c r="AA3" s="518"/>
      <c r="AB3" s="518" t="s">
        <v>7</v>
      </c>
      <c r="AC3" s="518"/>
      <c r="AD3" s="518"/>
      <c r="AE3" s="518"/>
      <c r="AF3" s="519"/>
      <c r="AG3" s="518" t="s">
        <v>8</v>
      </c>
      <c r="AH3" s="518"/>
      <c r="AI3" s="518"/>
      <c r="AJ3" s="518"/>
      <c r="AK3" s="519"/>
      <c r="AL3" s="518" t="s">
        <v>9</v>
      </c>
      <c r="AM3" s="518"/>
      <c r="AN3" s="518"/>
      <c r="AO3" s="518"/>
      <c r="AP3" s="518"/>
      <c r="AQ3" s="518" t="s">
        <v>10</v>
      </c>
      <c r="AR3" s="518"/>
      <c r="AS3" s="518"/>
      <c r="AT3" s="518"/>
      <c r="AU3" s="519"/>
      <c r="AV3" s="518" t="s">
        <v>11</v>
      </c>
      <c r="AW3" s="518"/>
      <c r="AX3" s="518"/>
      <c r="AY3" s="518"/>
      <c r="AZ3" s="519"/>
      <c r="BA3" s="518" t="s">
        <v>12</v>
      </c>
      <c r="BB3" s="518"/>
      <c r="BC3" s="518"/>
      <c r="BD3" s="518"/>
      <c r="BE3" s="520"/>
      <c r="BF3" s="521" t="s">
        <v>13</v>
      </c>
      <c r="BG3" s="518"/>
      <c r="BH3" s="518"/>
      <c r="BI3" s="518"/>
      <c r="BJ3" s="520"/>
      <c r="BK3" s="521" t="s">
        <v>14</v>
      </c>
      <c r="BL3" s="518"/>
      <c r="BM3" s="518"/>
      <c r="BN3" s="518"/>
      <c r="BO3" s="520"/>
      <c r="BP3" s="522" t="s">
        <v>15</v>
      </c>
      <c r="BQ3" s="523"/>
      <c r="BR3" s="523"/>
      <c r="BS3" s="523"/>
      <c r="BT3" s="523"/>
      <c r="BU3" s="523"/>
      <c r="BV3" s="524"/>
    </row>
    <row r="4" spans="1:74" ht="81" customHeight="1" thickBot="1">
      <c r="A4" s="527"/>
      <c r="B4" s="529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52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52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52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52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52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52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67" t="s">
        <v>20</v>
      </c>
      <c r="BK4" s="508" t="s">
        <v>27</v>
      </c>
      <c r="BL4" s="121" t="s">
        <v>17</v>
      </c>
      <c r="BM4" s="121" t="s">
        <v>18</v>
      </c>
      <c r="BN4" s="121" t="s">
        <v>19</v>
      </c>
      <c r="BO4" s="509" t="s">
        <v>20</v>
      </c>
      <c r="BP4" s="503" t="s">
        <v>27</v>
      </c>
      <c r="BQ4" s="349" t="s">
        <v>17</v>
      </c>
      <c r="BR4" s="349" t="s">
        <v>18</v>
      </c>
      <c r="BS4" s="349" t="s">
        <v>96</v>
      </c>
      <c r="BT4" s="349" t="s">
        <v>18</v>
      </c>
      <c r="BU4" s="349" t="s">
        <v>19</v>
      </c>
      <c r="BV4" s="350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53"/>
      <c r="M5" s="100"/>
      <c r="N5" s="101"/>
      <c r="O5" s="97"/>
      <c r="P5" s="101"/>
      <c r="Q5" s="353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53"/>
      <c r="AG5" s="104"/>
      <c r="AH5" s="103"/>
      <c r="AI5" s="97"/>
      <c r="AJ5" s="103"/>
      <c r="AK5" s="353"/>
      <c r="AL5" s="104"/>
      <c r="AM5" s="103"/>
      <c r="AN5" s="97"/>
      <c r="AO5" s="103"/>
      <c r="AP5" s="105"/>
      <c r="AQ5" s="106"/>
      <c r="AR5" s="96"/>
      <c r="AS5" s="96"/>
      <c r="AT5" s="96"/>
      <c r="AU5" s="362"/>
      <c r="AV5" s="107"/>
      <c r="AW5" s="96"/>
      <c r="AX5" s="96"/>
      <c r="AY5" s="96"/>
      <c r="AZ5" s="362"/>
      <c r="BA5" s="102"/>
      <c r="BB5" s="103"/>
      <c r="BC5" s="97"/>
      <c r="BD5" s="103"/>
      <c r="BE5" s="99"/>
      <c r="BF5" s="115"/>
      <c r="BG5" s="96"/>
      <c r="BH5" s="96"/>
      <c r="BI5" s="96"/>
      <c r="BJ5" s="368"/>
      <c r="BK5" s="510"/>
      <c r="BL5" s="122"/>
      <c r="BM5" s="122"/>
      <c r="BN5" s="122"/>
      <c r="BO5" s="511"/>
      <c r="BP5" s="504"/>
      <c r="BQ5" s="101"/>
      <c r="BR5" s="101"/>
      <c r="BS5" s="101"/>
      <c r="BT5" s="101"/>
      <c r="BU5" s="101"/>
      <c r="BV5" s="348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72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54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8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500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63"/>
      <c r="AV6" s="28"/>
      <c r="AW6" s="27"/>
      <c r="AX6" s="27"/>
      <c r="AY6" s="27"/>
      <c r="AZ6" s="363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369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369">
        <f>BN6/BL6*10</f>
        <v>20</v>
      </c>
      <c r="BP6" s="505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72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54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8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500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63"/>
      <c r="AV7" s="28"/>
      <c r="AW7" s="27"/>
      <c r="AX7" s="27"/>
      <c r="AY7" s="27"/>
      <c r="AZ7" s="363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369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369">
        <f>BN7/BL7*10</f>
        <v>10.461538461538462</v>
      </c>
      <c r="BP7" s="505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72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54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8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500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63"/>
      <c r="AV8" s="28"/>
      <c r="AW8" s="27"/>
      <c r="AX8" s="27"/>
      <c r="AY8" s="27"/>
      <c r="AZ8" s="363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369"/>
      <c r="BK8" s="116"/>
      <c r="BL8" s="27"/>
      <c r="BM8" s="27"/>
      <c r="BN8" s="27"/>
      <c r="BO8" s="369"/>
      <c r="BP8" s="505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72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54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8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500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63"/>
      <c r="AV9" s="28">
        <v>30</v>
      </c>
      <c r="AW9" s="27">
        <v>30</v>
      </c>
      <c r="AX9" s="27">
        <f>AW9/AV9*100</f>
        <v>100</v>
      </c>
      <c r="AY9" s="27">
        <v>15</v>
      </c>
      <c r="AZ9" s="363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369"/>
      <c r="BK9" s="116">
        <v>25</v>
      </c>
      <c r="BL9" s="27">
        <v>25</v>
      </c>
      <c r="BM9" s="27">
        <f>BL9/BK9*100</f>
        <v>100</v>
      </c>
      <c r="BN9" s="27">
        <v>25</v>
      </c>
      <c r="BO9" s="369">
        <f>BN9/BL9*10</f>
        <v>10</v>
      </c>
      <c r="BP9" s="505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11"/>
        <v>26231</v>
      </c>
      <c r="E10" s="15">
        <f t="shared" si="12"/>
        <v>99.62021951312141</v>
      </c>
      <c r="F10" s="14">
        <f t="shared" si="13"/>
        <v>85938.40000000001</v>
      </c>
      <c r="G10" s="16">
        <f t="shared" si="14"/>
        <v>32.762151652624766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72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54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8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500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/>
      <c r="AS10" s="27"/>
      <c r="AT10" s="27"/>
      <c r="AU10" s="363"/>
      <c r="AV10" s="28">
        <v>204</v>
      </c>
      <c r="AW10" s="27">
        <v>204</v>
      </c>
      <c r="AX10" s="27">
        <f>AW10/AV10*100</f>
        <v>100</v>
      </c>
      <c r="AY10" s="27">
        <v>326</v>
      </c>
      <c r="AZ10" s="363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369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369">
        <f>BN10/BL10*10</f>
        <v>15</v>
      </c>
      <c r="BP10" s="505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>
        <v>552</v>
      </c>
      <c r="C11" s="14">
        <f t="shared" si="0"/>
        <v>59506</v>
      </c>
      <c r="D11" s="14">
        <f t="shared" si="11"/>
        <v>58750</v>
      </c>
      <c r="E11" s="15">
        <f t="shared" si="12"/>
        <v>98.7295398783316</v>
      </c>
      <c r="F11" s="14">
        <f t="shared" si="13"/>
        <v>143841</v>
      </c>
      <c r="G11" s="16">
        <f t="shared" si="14"/>
        <v>24.48357446808511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72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54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8">
        <f t="shared" si="4"/>
        <v>19.944090291566518</v>
      </c>
      <c r="AG11" s="11">
        <v>12206</v>
      </c>
      <c r="AH11" s="18">
        <v>12206</v>
      </c>
      <c r="AI11" s="24">
        <f t="shared" si="5"/>
        <v>100</v>
      </c>
      <c r="AJ11" s="18">
        <v>23056</v>
      </c>
      <c r="AK11" s="500">
        <f t="shared" si="6"/>
        <v>18.889070948713748</v>
      </c>
      <c r="AL11" s="11">
        <v>1246</v>
      </c>
      <c r="AM11" s="17">
        <v>1246</v>
      </c>
      <c r="AN11" s="26">
        <f t="shared" si="7"/>
        <v>100</v>
      </c>
      <c r="AO11" s="17">
        <v>2307</v>
      </c>
      <c r="AP11" s="19">
        <f t="shared" si="8"/>
        <v>18.515248796147674</v>
      </c>
      <c r="AQ11" s="12">
        <v>13</v>
      </c>
      <c r="AR11" s="27"/>
      <c r="AS11" s="27"/>
      <c r="AT11" s="27"/>
      <c r="AU11" s="363"/>
      <c r="AV11" s="28"/>
      <c r="AW11" s="27"/>
      <c r="AX11" s="27"/>
      <c r="AY11" s="27"/>
      <c r="AZ11" s="363"/>
      <c r="BA11" s="11">
        <v>1014</v>
      </c>
      <c r="BB11" s="23">
        <v>271</v>
      </c>
      <c r="BC11" s="9">
        <f t="shared" si="9"/>
        <v>26.7258382642998</v>
      </c>
      <c r="BD11" s="23">
        <v>136</v>
      </c>
      <c r="BE11" s="19">
        <f t="shared" si="10"/>
        <v>5.0184501845018445</v>
      </c>
      <c r="BF11" s="116"/>
      <c r="BG11" s="29"/>
      <c r="BH11" s="29"/>
      <c r="BI11" s="29"/>
      <c r="BJ11" s="369"/>
      <c r="BK11" s="116"/>
      <c r="BL11" s="27"/>
      <c r="BM11" s="27"/>
      <c r="BN11" s="27"/>
      <c r="BO11" s="369"/>
      <c r="BP11" s="505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68199</v>
      </c>
      <c r="E12" s="15">
        <f t="shared" si="12"/>
        <v>98.28361435365326</v>
      </c>
      <c r="F12" s="14">
        <f t="shared" si="13"/>
        <v>218273</v>
      </c>
      <c r="G12" s="16">
        <f t="shared" si="14"/>
        <v>32.00530799571841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72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54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8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500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19724</v>
      </c>
      <c r="AP12" s="19">
        <f t="shared" si="8"/>
        <v>38.987942281083214</v>
      </c>
      <c r="AQ12" s="12">
        <v>994</v>
      </c>
      <c r="AR12" s="27"/>
      <c r="AS12" s="27"/>
      <c r="AT12" s="27"/>
      <c r="AU12" s="363"/>
      <c r="AV12" s="28">
        <v>200</v>
      </c>
      <c r="AW12" s="27">
        <v>200</v>
      </c>
      <c r="AX12" s="27">
        <f>AW12/AV12*100</f>
        <v>100</v>
      </c>
      <c r="AY12" s="27">
        <v>200</v>
      </c>
      <c r="AZ12" s="363">
        <f>AY12/AW12*10</f>
        <v>10</v>
      </c>
      <c r="BA12" s="11">
        <v>247</v>
      </c>
      <c r="BB12" s="23">
        <v>50</v>
      </c>
      <c r="BC12" s="9">
        <f aca="true" t="shared" si="21" ref="BC12:BC18">BB12/BA12*100</f>
        <v>20.242914979757085</v>
      </c>
      <c r="BD12" s="23">
        <v>66</v>
      </c>
      <c r="BE12" s="19">
        <f aca="true" t="shared" si="22" ref="BE12:BE18">BD12/BB12*10</f>
        <v>13.200000000000001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369">
        <f>BI12/BG12*10</f>
        <v>20</v>
      </c>
      <c r="BK12" s="116"/>
      <c r="BL12" s="27"/>
      <c r="BM12" s="27"/>
      <c r="BN12" s="27"/>
      <c r="BO12" s="369"/>
      <c r="BP12" s="505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72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54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8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500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64">
        <f>AT13/AR13*10</f>
        <v>2.08955223880597</v>
      </c>
      <c r="AV13" s="28"/>
      <c r="AW13" s="32"/>
      <c r="AX13" s="27"/>
      <c r="AY13" s="32"/>
      <c r="AZ13" s="363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369"/>
      <c r="BK13" s="116"/>
      <c r="BL13" s="32"/>
      <c r="BM13" s="27"/>
      <c r="BN13" s="32"/>
      <c r="BO13" s="369"/>
      <c r="BP13" s="506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72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54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8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500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64">
        <f>AT14/AR14*10</f>
        <v>80</v>
      </c>
      <c r="AV14" s="28"/>
      <c r="AW14" s="32"/>
      <c r="AX14" s="27"/>
      <c r="AY14" s="32"/>
      <c r="AZ14" s="363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369"/>
      <c r="BK14" s="116"/>
      <c r="BL14" s="32"/>
      <c r="BM14" s="27"/>
      <c r="BN14" s="32"/>
      <c r="BO14" s="369"/>
      <c r="BP14" s="506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17151</v>
      </c>
      <c r="D15" s="14">
        <f t="shared" si="11"/>
        <v>17039</v>
      </c>
      <c r="E15" s="15">
        <f t="shared" si="12"/>
        <v>99.34697685266165</v>
      </c>
      <c r="F15" s="14">
        <f t="shared" si="13"/>
        <v>60773</v>
      </c>
      <c r="G15" s="16">
        <f t="shared" si="14"/>
        <v>35.66699923704442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72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54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8">
        <f t="shared" si="4"/>
        <v>35.982142857142854</v>
      </c>
      <c r="AG15" s="11">
        <v>4306</v>
      </c>
      <c r="AH15" s="31">
        <v>4306</v>
      </c>
      <c r="AI15" s="24">
        <f t="shared" si="19"/>
        <v>100</v>
      </c>
      <c r="AJ15" s="31">
        <v>11766</v>
      </c>
      <c r="AK15" s="500">
        <f t="shared" si="20"/>
        <v>27.324663260566652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64"/>
      <c r="AV15" s="28">
        <v>305</v>
      </c>
      <c r="AW15" s="32">
        <v>305</v>
      </c>
      <c r="AX15" s="27">
        <f>AW15/AV15*100</f>
        <v>100</v>
      </c>
      <c r="AY15" s="32">
        <v>549</v>
      </c>
      <c r="AZ15" s="363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369"/>
      <c r="BK15" s="116"/>
      <c r="BL15" s="32"/>
      <c r="BM15" s="27"/>
      <c r="BN15" s="32"/>
      <c r="BO15" s="369"/>
      <c r="BP15" s="506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72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54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8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500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64"/>
      <c r="AV16" s="28"/>
      <c r="AW16" s="32"/>
      <c r="AX16" s="27"/>
      <c r="AY16" s="32"/>
      <c r="AZ16" s="363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369"/>
      <c r="BK16" s="116">
        <v>10</v>
      </c>
      <c r="BL16" s="32">
        <v>10</v>
      </c>
      <c r="BM16" s="27">
        <f>BL16/BK16*100</f>
        <v>100</v>
      </c>
      <c r="BN16" s="32">
        <v>10</v>
      </c>
      <c r="BO16" s="369">
        <f>BN16/BL16*10</f>
        <v>10</v>
      </c>
      <c r="BP16" s="506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v>75058</v>
      </c>
      <c r="G17" s="16">
        <f t="shared" si="14"/>
        <v>28.545675819578612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72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54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8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500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64"/>
      <c r="AV17" s="28"/>
      <c r="AW17" s="32"/>
      <c r="AX17" s="27"/>
      <c r="AY17" s="32"/>
      <c r="AZ17" s="363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369"/>
      <c r="BK17" s="116"/>
      <c r="BL17" s="32"/>
      <c r="BM17" s="27"/>
      <c r="BN17" s="32"/>
      <c r="BO17" s="369"/>
      <c r="BP17" s="506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15635</v>
      </c>
      <c r="D18" s="14">
        <f t="shared" si="11"/>
        <v>15635</v>
      </c>
      <c r="E18" s="15">
        <f t="shared" si="12"/>
        <v>100</v>
      </c>
      <c r="F18" s="14">
        <f t="shared" si="13"/>
        <v>34053</v>
      </c>
      <c r="G18" s="16">
        <f t="shared" si="14"/>
        <v>21.779980812280144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72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54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4411</v>
      </c>
      <c r="AC18" s="22">
        <v>4411</v>
      </c>
      <c r="AD18" s="8">
        <f t="shared" si="25"/>
        <v>100</v>
      </c>
      <c r="AE18" s="22">
        <v>7348</v>
      </c>
      <c r="AF18" s="358">
        <f t="shared" si="26"/>
        <v>16.658354114713216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500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2"/>
      <c r="AT18" s="32"/>
      <c r="AU18" s="364"/>
      <c r="AV18" s="28"/>
      <c r="AW18" s="32"/>
      <c r="AX18" s="27"/>
      <c r="AY18" s="32"/>
      <c r="AZ18" s="363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369"/>
      <c r="BK18" s="116"/>
      <c r="BL18" s="32"/>
      <c r="BM18" s="27"/>
      <c r="BN18" s="32"/>
      <c r="BO18" s="369"/>
      <c r="BP18" s="506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72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54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8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500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64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63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369"/>
      <c r="BK19" s="116"/>
      <c r="BL19" s="32"/>
      <c r="BM19" s="27"/>
      <c r="BN19" s="32"/>
      <c r="BO19" s="369"/>
      <c r="BP19" s="506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31140</v>
      </c>
      <c r="E20" s="15">
        <f t="shared" si="28"/>
        <v>97.431244329026</v>
      </c>
      <c r="F20" s="14">
        <f t="shared" si="29"/>
        <v>100375</v>
      </c>
      <c r="G20" s="16">
        <f t="shared" si="30"/>
        <v>32.233461785484906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72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54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8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500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64"/>
      <c r="AV20" s="28">
        <v>231</v>
      </c>
      <c r="AW20" s="27">
        <v>231</v>
      </c>
      <c r="AX20" s="27">
        <f>AW20/AV20*100</f>
        <v>100</v>
      </c>
      <c r="AY20" s="27">
        <v>282</v>
      </c>
      <c r="AZ20" s="363">
        <f>AY20/AW20*10</f>
        <v>12.207792207792208</v>
      </c>
      <c r="BA20" s="11">
        <v>931</v>
      </c>
      <c r="BB20" s="23">
        <v>705</v>
      </c>
      <c r="BC20" s="9">
        <f t="shared" si="33"/>
        <v>75.7250268528464</v>
      </c>
      <c r="BD20" s="23">
        <v>1199</v>
      </c>
      <c r="BE20" s="19">
        <f t="shared" si="34"/>
        <v>17.00709219858156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369">
        <f>BI20/BG20*10</f>
        <v>33.660714285714285</v>
      </c>
      <c r="BK20" s="116"/>
      <c r="BL20" s="27"/>
      <c r="BM20" s="27"/>
      <c r="BN20" s="27"/>
      <c r="BO20" s="369"/>
      <c r="BP20" s="505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79776</v>
      </c>
      <c r="G21" s="16">
        <f t="shared" si="30"/>
        <v>27.554573086487977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72">
        <f t="shared" si="32"/>
        <v>34.83320478210567</v>
      </c>
      <c r="M21" s="11"/>
      <c r="N21" s="10"/>
      <c r="O21" s="9"/>
      <c r="P21" s="10"/>
      <c r="Q21" s="354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2950</v>
      </c>
      <c r="AA21" s="20">
        <f t="shared" si="36"/>
        <v>19.205729166666668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8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12333</v>
      </c>
      <c r="AK21" s="500">
        <f t="shared" si="20"/>
        <v>26.09606432501058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64"/>
      <c r="AV21" s="28"/>
      <c r="AW21" s="27"/>
      <c r="AX21" s="27"/>
      <c r="AY21" s="27"/>
      <c r="AZ21" s="363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369"/>
      <c r="BK21" s="116"/>
      <c r="BL21" s="27"/>
      <c r="BM21" s="27"/>
      <c r="BN21" s="27"/>
      <c r="BO21" s="369"/>
      <c r="BP21" s="505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72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54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8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500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64"/>
      <c r="AV22" s="28"/>
      <c r="AW22" s="27"/>
      <c r="AX22" s="27"/>
      <c r="AY22" s="27"/>
      <c r="AZ22" s="363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369">
        <f>BI22/BG22*10</f>
        <v>14.980392156862745</v>
      </c>
      <c r="BK22" s="116"/>
      <c r="BL22" s="27"/>
      <c r="BM22" s="27"/>
      <c r="BN22" s="27"/>
      <c r="BO22" s="369"/>
      <c r="BP22" s="505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>
        <v>53</v>
      </c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72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54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8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500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64"/>
      <c r="AV23" s="28"/>
      <c r="AW23" s="32"/>
      <c r="AX23" s="27"/>
      <c r="AY23" s="32"/>
      <c r="AZ23" s="363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369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369">
        <f>BN23/BL23*10</f>
        <v>12.549019607843137</v>
      </c>
      <c r="BP23" s="506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>
        <v>485</v>
      </c>
      <c r="C24" s="14">
        <f t="shared" si="0"/>
        <v>57977</v>
      </c>
      <c r="D24" s="14">
        <f t="shared" si="27"/>
        <v>57977</v>
      </c>
      <c r="E24" s="15">
        <f t="shared" si="28"/>
        <v>100</v>
      </c>
      <c r="F24" s="14">
        <f t="shared" si="29"/>
        <v>186735</v>
      </c>
      <c r="G24" s="16">
        <f t="shared" si="30"/>
        <v>32.208461976300946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72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54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8">
        <f t="shared" si="26"/>
        <v>32.69166632773417</v>
      </c>
      <c r="AG24" s="11">
        <v>11811</v>
      </c>
      <c r="AH24" s="18">
        <v>11811</v>
      </c>
      <c r="AI24" s="24">
        <f>AH24/AG24*100</f>
        <v>100</v>
      </c>
      <c r="AJ24" s="18">
        <v>36918</v>
      </c>
      <c r="AK24" s="500">
        <f>AJ24/AH24*10</f>
        <v>31.25730251460503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64"/>
      <c r="AV24" s="28"/>
      <c r="AW24" s="27"/>
      <c r="AX24" s="27"/>
      <c r="AY24" s="27"/>
      <c r="AZ24" s="363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369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369">
        <f>BN24/BL24*10</f>
        <v>14.503257328990228</v>
      </c>
      <c r="BP24" s="505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/>
      <c r="C25" s="58">
        <f t="shared" si="0"/>
        <v>49488</v>
      </c>
      <c r="D25" s="58">
        <f t="shared" si="27"/>
        <v>47131</v>
      </c>
      <c r="E25" s="59">
        <f t="shared" si="28"/>
        <v>95.23722922728743</v>
      </c>
      <c r="F25" s="58">
        <f t="shared" si="29"/>
        <v>173370</v>
      </c>
      <c r="G25" s="60">
        <f t="shared" si="30"/>
        <v>36.784706456472385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73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5569</v>
      </c>
      <c r="Q25" s="355">
        <f>P25/N25*10</f>
        <v>28.069556451612904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9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501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600</v>
      </c>
      <c r="AS25" s="32">
        <f>AR25/AQ25*100</f>
        <v>21.810250817884405</v>
      </c>
      <c r="AT25" s="74">
        <v>4800</v>
      </c>
      <c r="AU25" s="364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63">
        <f>AY25/AW25*10</f>
        <v>10</v>
      </c>
      <c r="BA25" s="65">
        <v>2797</v>
      </c>
      <c r="BB25" s="69">
        <v>2591</v>
      </c>
      <c r="BC25" s="63">
        <f t="shared" si="33"/>
        <v>92.63496603503754</v>
      </c>
      <c r="BD25" s="69">
        <v>3522</v>
      </c>
      <c r="BE25" s="64">
        <f t="shared" si="34"/>
        <v>13.593207255885758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369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369">
        <f>BN25/BL25*10</f>
        <v>10</v>
      </c>
      <c r="BP25" s="505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1090</v>
      </c>
      <c r="C26" s="86">
        <f>SUM(C5:C25)</f>
        <v>570890</v>
      </c>
      <c r="D26" s="86">
        <f>SUM(D5:D25)</f>
        <v>562630</v>
      </c>
      <c r="E26" s="87">
        <f>D26/C26*100</f>
        <v>98.55313633099196</v>
      </c>
      <c r="F26" s="86">
        <f>SUM(F5:F25)</f>
        <v>1650305.4</v>
      </c>
      <c r="G26" s="87">
        <f t="shared" si="30"/>
        <v>29.3319837193182</v>
      </c>
      <c r="H26" s="86">
        <f>SUM(H5:H25)</f>
        <v>233696</v>
      </c>
      <c r="I26" s="86">
        <f>SUM(I6:I25)</f>
        <v>233696</v>
      </c>
      <c r="J26" s="88">
        <f t="shared" si="31"/>
        <v>100</v>
      </c>
      <c r="K26" s="86">
        <f>SUM(K6:K25)</f>
        <v>811724</v>
      </c>
      <c r="L26" s="356">
        <f t="shared" si="32"/>
        <v>34.73418458167876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60263</v>
      </c>
      <c r="Q26" s="356">
        <f>P26/N26*10</f>
        <v>25.424207906172214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34830.6</v>
      </c>
      <c r="AA26" s="89">
        <f t="shared" si="36"/>
        <v>23.508774298056156</v>
      </c>
      <c r="AB26" s="90">
        <f>SUM(AB5:AB25)</f>
        <v>120601</v>
      </c>
      <c r="AC26" s="86">
        <f>SUM(AC5:AC25)</f>
        <v>120601</v>
      </c>
      <c r="AD26" s="93">
        <f t="shared" si="25"/>
        <v>100</v>
      </c>
      <c r="AE26" s="86">
        <f>SUM(AE5:AE25)</f>
        <v>299372</v>
      </c>
      <c r="AF26" s="360">
        <f t="shared" si="26"/>
        <v>24.823343090024128</v>
      </c>
      <c r="AG26" s="90">
        <f>SUM(AG5:AG25)</f>
        <v>116222</v>
      </c>
      <c r="AH26" s="86">
        <f>SUM(AH5:AH25)</f>
        <v>116222</v>
      </c>
      <c r="AI26" s="87">
        <f>AH26/AG26*100</f>
        <v>100</v>
      </c>
      <c r="AJ26" s="86">
        <f>SUM(AJ5:AJ25)</f>
        <v>323035</v>
      </c>
      <c r="AK26" s="356">
        <f>AJ26/AH26*10</f>
        <v>27.794651615012647</v>
      </c>
      <c r="AL26" s="90">
        <f>SUM(AL5:AL25)</f>
        <v>38587</v>
      </c>
      <c r="AM26" s="86">
        <f>SUM(AM5:AM25)</f>
        <v>38587</v>
      </c>
      <c r="AN26" s="91">
        <f t="shared" si="37"/>
        <v>100</v>
      </c>
      <c r="AO26" s="86">
        <f>SUM(AO5:AO25)</f>
        <v>91969</v>
      </c>
      <c r="AP26" s="89">
        <f t="shared" si="38"/>
        <v>23.83419286288128</v>
      </c>
      <c r="AQ26" s="94">
        <f>SUM(AQ5:AQ25)</f>
        <v>8216</v>
      </c>
      <c r="AR26" s="126">
        <f>SUM(AR5:AR25)</f>
        <v>1328</v>
      </c>
      <c r="AS26" s="125">
        <f>AR26/AQ26*100</f>
        <v>16.163583252190847</v>
      </c>
      <c r="AT26" s="126">
        <f>SUM(AT5:AT25)</f>
        <v>10102</v>
      </c>
      <c r="AU26" s="365">
        <f>AT26/AR26*10</f>
        <v>76.06927710843374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502">
        <f>AY26/AW26*10</f>
        <v>14.08235294117647</v>
      </c>
      <c r="BA26" s="90">
        <f>SUM(BA5:BA25)</f>
        <v>9364</v>
      </c>
      <c r="BB26" s="86">
        <f>SUM(BB5:BB25)</f>
        <v>7992</v>
      </c>
      <c r="BC26" s="88">
        <f t="shared" si="33"/>
        <v>85.34814181973516</v>
      </c>
      <c r="BD26" s="86">
        <f>SUM(BD5:BD25)</f>
        <v>9519</v>
      </c>
      <c r="BE26" s="113">
        <f t="shared" si="34"/>
        <v>11.91066066066066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70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12">
        <f>BN26/BL26*10</f>
        <v>14.367968232958306</v>
      </c>
      <c r="BP26" s="507">
        <f>SUM(BP5:BP25)</f>
        <v>220</v>
      </c>
      <c r="BQ26" s="351">
        <f>SUM(BQ5:BQ25)</f>
        <v>0</v>
      </c>
      <c r="BR26" s="351">
        <f>SUM(BR5:BR25)</f>
        <v>0</v>
      </c>
      <c r="BS26" s="351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82"/>
      <c r="C27" s="383">
        <v>541216</v>
      </c>
      <c r="D27" s="384">
        <v>532054</v>
      </c>
      <c r="E27" s="385">
        <v>98.30714539111925</v>
      </c>
      <c r="F27" s="384">
        <v>1303442.5</v>
      </c>
      <c r="G27" s="386">
        <v>24.49831220139309</v>
      </c>
      <c r="H27" s="77">
        <v>228011</v>
      </c>
      <c r="I27" s="77">
        <v>228011</v>
      </c>
      <c r="J27" s="79">
        <v>100</v>
      </c>
      <c r="K27" s="77">
        <v>691605</v>
      </c>
      <c r="L27" s="361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57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61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61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1962</v>
      </c>
      <c r="AS27" s="84">
        <v>18.618333649648893</v>
      </c>
      <c r="AT27" s="84">
        <v>6460</v>
      </c>
      <c r="AU27" s="366">
        <v>32.925586136595314</v>
      </c>
      <c r="AV27" s="83">
        <v>1264</v>
      </c>
      <c r="AW27" s="84">
        <v>1264</v>
      </c>
      <c r="AX27" s="84">
        <v>100</v>
      </c>
      <c r="AY27" s="84">
        <v>1695</v>
      </c>
      <c r="AZ27" s="366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71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513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C28" sqref="BC28:BG28"/>
    </sheetView>
  </sheetViews>
  <sheetFormatPr defaultColWidth="8.875" defaultRowHeight="12.75"/>
  <cols>
    <col min="1" max="1" width="21.125" style="6" customWidth="1"/>
    <col min="2" max="2" width="16.75390625" style="6" hidden="1" customWidth="1"/>
    <col min="3" max="3" width="9.125" style="6" hidden="1" customWidth="1"/>
    <col min="4" max="4" width="9.375" style="6" hidden="1" customWidth="1"/>
    <col min="5" max="5" width="7.25390625" style="6" hidden="1" customWidth="1"/>
    <col min="6" max="6" width="6.75390625" style="6" hidden="1" customWidth="1"/>
    <col min="7" max="7" width="8.375" style="6" customWidth="1"/>
    <col min="8" max="8" width="7.00390625" style="6" customWidth="1"/>
    <col min="9" max="9" width="5.00390625" style="6" customWidth="1"/>
    <col min="10" max="10" width="7.625" style="6" customWidth="1"/>
    <col min="11" max="11" width="6.25390625" style="6" customWidth="1"/>
    <col min="12" max="12" width="7.125" style="6" customWidth="1"/>
    <col min="13" max="13" width="6.75390625" style="6" customWidth="1"/>
    <col min="14" max="14" width="4.875" style="6" customWidth="1"/>
    <col min="15" max="15" width="8.00390625" style="6" customWidth="1"/>
    <col min="16" max="16" width="8.25390625" style="6" customWidth="1"/>
    <col min="17" max="17" width="5.875" style="6" customWidth="1"/>
    <col min="18" max="18" width="6.375" style="6" customWidth="1"/>
    <col min="19" max="19" width="5.125" style="6" customWidth="1"/>
    <col min="20" max="20" width="6.625" style="6" customWidth="1"/>
    <col min="21" max="21" width="6.00390625" style="6" customWidth="1"/>
    <col min="22" max="22" width="7.00390625" style="6" customWidth="1"/>
    <col min="23" max="24" width="5.875" style="6" customWidth="1"/>
    <col min="25" max="25" width="6.75390625" style="6" customWidth="1"/>
    <col min="26" max="26" width="6.00390625" style="6" customWidth="1"/>
    <col min="27" max="27" width="0.12890625" style="6" hidden="1" customWidth="1"/>
    <col min="28" max="28" width="1.25" style="6" hidden="1" customWidth="1"/>
    <col min="29" max="29" width="11.875" style="6" hidden="1" customWidth="1"/>
    <col min="30" max="30" width="15.75390625" style="6" hidden="1" customWidth="1"/>
    <col min="31" max="31" width="7.00390625" style="6" customWidth="1"/>
    <col min="32" max="32" width="6.125" style="6" customWidth="1"/>
    <col min="33" max="33" width="5.25390625" style="6" customWidth="1"/>
    <col min="34" max="34" width="6.25390625" style="6" customWidth="1"/>
    <col min="35" max="35" width="5.875" style="6" customWidth="1"/>
    <col min="36" max="36" width="7.00390625" style="6" customWidth="1"/>
    <col min="37" max="37" width="6.875" style="6" customWidth="1"/>
    <col min="38" max="38" width="6.25390625" style="6" customWidth="1"/>
    <col min="39" max="39" width="7.625" style="6" customWidth="1"/>
    <col min="40" max="40" width="7.75390625" style="6" customWidth="1"/>
    <col min="41" max="41" width="0.12890625" style="6" hidden="1" customWidth="1"/>
    <col min="42" max="42" width="13.00390625" style="6" hidden="1" customWidth="1"/>
    <col min="43" max="43" width="4.875" style="6" hidden="1" customWidth="1"/>
    <col min="44" max="44" width="7.375" style="6" hidden="1" customWidth="1"/>
    <col min="45" max="45" width="6.875" style="6" bestFit="1" customWidth="1"/>
    <col min="46" max="46" width="6.625" style="6" customWidth="1"/>
    <col min="47" max="47" width="6.00390625" style="6" customWidth="1"/>
    <col min="48" max="48" width="8.125" style="6" customWidth="1"/>
    <col min="49" max="49" width="6.375" style="6" customWidth="1"/>
    <col min="50" max="50" width="7.25390625" style="6" bestFit="1" customWidth="1"/>
    <col min="51" max="51" width="7.25390625" style="6" customWidth="1"/>
    <col min="52" max="52" width="7.375" style="6" customWidth="1"/>
    <col min="53" max="53" width="6.875" style="6" bestFit="1" customWidth="1"/>
    <col min="54" max="54" width="7.125" style="6" customWidth="1"/>
    <col min="55" max="57" width="6.625" style="6" customWidth="1"/>
    <col min="58" max="58" width="6.375" style="6" customWidth="1"/>
    <col min="59" max="59" width="7.00390625" style="6" bestFit="1" customWidth="1"/>
    <col min="60" max="16384" width="8.875" style="6" customWidth="1"/>
  </cols>
  <sheetData>
    <row r="1" spans="1:59" ht="18" customHeight="1">
      <c r="A1" s="266"/>
      <c r="B1" s="266"/>
      <c r="C1" s="266"/>
      <c r="D1" s="266"/>
      <c r="E1" s="266"/>
      <c r="F1" s="266"/>
      <c r="G1" s="266"/>
      <c r="H1" s="266"/>
      <c r="I1" s="534" t="s">
        <v>51</v>
      </c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</row>
    <row r="2" spans="1:59" ht="18.75" customHeight="1" thickBot="1">
      <c r="A2" s="4"/>
      <c r="B2" s="4"/>
      <c r="C2" s="4"/>
      <c r="D2" s="4"/>
      <c r="E2" s="4"/>
      <c r="F2" s="4"/>
      <c r="G2" s="4"/>
      <c r="H2" s="4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8"/>
      <c r="BD2" s="269"/>
      <c r="BE2" s="537">
        <v>43004</v>
      </c>
      <c r="BF2" s="537"/>
      <c r="BG2" s="537"/>
    </row>
    <row r="3" spans="1:59" ht="15.75" customHeight="1" thickBot="1">
      <c r="A3" s="543" t="s">
        <v>0</v>
      </c>
      <c r="B3" s="545" t="s">
        <v>52</v>
      </c>
      <c r="C3" s="517"/>
      <c r="D3" s="517"/>
      <c r="E3" s="517"/>
      <c r="F3" s="514"/>
      <c r="G3" s="515" t="s">
        <v>53</v>
      </c>
      <c r="H3" s="515"/>
      <c r="I3" s="515"/>
      <c r="J3" s="515"/>
      <c r="K3" s="515"/>
      <c r="L3" s="516" t="s">
        <v>54</v>
      </c>
      <c r="M3" s="546"/>
      <c r="N3" s="546"/>
      <c r="O3" s="546"/>
      <c r="P3" s="547"/>
      <c r="Q3" s="541" t="s">
        <v>55</v>
      </c>
      <c r="R3" s="539"/>
      <c r="S3" s="539"/>
      <c r="T3" s="539"/>
      <c r="U3" s="539"/>
      <c r="V3" s="541" t="s">
        <v>56</v>
      </c>
      <c r="W3" s="539"/>
      <c r="X3" s="539"/>
      <c r="Y3" s="539"/>
      <c r="Z3" s="542"/>
      <c r="AA3" s="538" t="s">
        <v>57</v>
      </c>
      <c r="AB3" s="539"/>
      <c r="AC3" s="539"/>
      <c r="AD3" s="540"/>
      <c r="AE3" s="541" t="s">
        <v>58</v>
      </c>
      <c r="AF3" s="539"/>
      <c r="AG3" s="539"/>
      <c r="AH3" s="539"/>
      <c r="AI3" s="542"/>
      <c r="AJ3" s="541" t="s">
        <v>59</v>
      </c>
      <c r="AK3" s="539"/>
      <c r="AL3" s="539"/>
      <c r="AM3" s="539"/>
      <c r="AN3" s="542"/>
      <c r="AO3" s="538" t="s">
        <v>60</v>
      </c>
      <c r="AP3" s="539"/>
      <c r="AQ3" s="539"/>
      <c r="AR3" s="539"/>
      <c r="AS3" s="539" t="s">
        <v>61</v>
      </c>
      <c r="AT3" s="539"/>
      <c r="AU3" s="539"/>
      <c r="AV3" s="539"/>
      <c r="AW3" s="542"/>
      <c r="AX3" s="538" t="s">
        <v>62</v>
      </c>
      <c r="AY3" s="539"/>
      <c r="AZ3" s="539"/>
      <c r="BA3" s="539"/>
      <c r="BB3" s="540"/>
      <c r="BC3" s="541" t="s">
        <v>63</v>
      </c>
      <c r="BD3" s="539"/>
      <c r="BE3" s="539"/>
      <c r="BF3" s="539"/>
      <c r="BG3" s="542"/>
    </row>
    <row r="4" spans="1:59" ht="79.5" customHeight="1" thickBot="1">
      <c r="A4" s="544"/>
      <c r="B4" s="270" t="s">
        <v>64</v>
      </c>
      <c r="C4" s="271" t="s">
        <v>17</v>
      </c>
      <c r="D4" s="271" t="s">
        <v>18</v>
      </c>
      <c r="E4" s="271" t="s">
        <v>19</v>
      </c>
      <c r="F4" s="272" t="s">
        <v>20</v>
      </c>
      <c r="G4" s="347" t="s">
        <v>64</v>
      </c>
      <c r="H4" s="347" t="s">
        <v>65</v>
      </c>
      <c r="I4" s="347" t="s">
        <v>18</v>
      </c>
      <c r="J4" s="347" t="s">
        <v>66</v>
      </c>
      <c r="K4" s="347" t="s">
        <v>20</v>
      </c>
      <c r="L4" s="273" t="s">
        <v>64</v>
      </c>
      <c r="M4" s="274" t="s">
        <v>65</v>
      </c>
      <c r="N4" s="274" t="s">
        <v>18</v>
      </c>
      <c r="O4" s="274" t="s">
        <v>66</v>
      </c>
      <c r="P4" s="275" t="s">
        <v>20</v>
      </c>
      <c r="Q4" s="276" t="s">
        <v>64</v>
      </c>
      <c r="R4" s="277" t="s">
        <v>65</v>
      </c>
      <c r="S4" s="274" t="s">
        <v>18</v>
      </c>
      <c r="T4" s="277" t="s">
        <v>66</v>
      </c>
      <c r="U4" s="277" t="s">
        <v>67</v>
      </c>
      <c r="V4" s="276" t="s">
        <v>64</v>
      </c>
      <c r="W4" s="277" t="s">
        <v>65</v>
      </c>
      <c r="X4" s="277" t="s">
        <v>18</v>
      </c>
      <c r="Y4" s="277" t="s">
        <v>66</v>
      </c>
      <c r="Z4" s="278" t="s">
        <v>20</v>
      </c>
      <c r="AA4" s="279" t="s">
        <v>68</v>
      </c>
      <c r="AB4" s="277" t="s">
        <v>65</v>
      </c>
      <c r="AC4" s="277" t="s">
        <v>66</v>
      </c>
      <c r="AD4" s="280" t="s">
        <v>20</v>
      </c>
      <c r="AE4" s="276" t="s">
        <v>68</v>
      </c>
      <c r="AF4" s="277" t="s">
        <v>65</v>
      </c>
      <c r="AG4" s="277" t="s">
        <v>18</v>
      </c>
      <c r="AH4" s="277" t="s">
        <v>66</v>
      </c>
      <c r="AI4" s="278" t="s">
        <v>20</v>
      </c>
      <c r="AJ4" s="276" t="s">
        <v>64</v>
      </c>
      <c r="AK4" s="277" t="s">
        <v>65</v>
      </c>
      <c r="AL4" s="277" t="s">
        <v>18</v>
      </c>
      <c r="AM4" s="277" t="s">
        <v>66</v>
      </c>
      <c r="AN4" s="278" t="s">
        <v>20</v>
      </c>
      <c r="AO4" s="279" t="s">
        <v>64</v>
      </c>
      <c r="AP4" s="277" t="s">
        <v>65</v>
      </c>
      <c r="AQ4" s="277" t="s">
        <v>66</v>
      </c>
      <c r="AR4" s="277" t="s">
        <v>20</v>
      </c>
      <c r="AS4" s="277" t="s">
        <v>68</v>
      </c>
      <c r="AT4" s="277" t="s">
        <v>65</v>
      </c>
      <c r="AU4" s="277" t="s">
        <v>18</v>
      </c>
      <c r="AV4" s="277" t="s">
        <v>66</v>
      </c>
      <c r="AW4" s="278" t="s">
        <v>20</v>
      </c>
      <c r="AX4" s="279" t="s">
        <v>68</v>
      </c>
      <c r="AY4" s="277" t="s">
        <v>65</v>
      </c>
      <c r="AZ4" s="277" t="s">
        <v>18</v>
      </c>
      <c r="BA4" s="277" t="s">
        <v>66</v>
      </c>
      <c r="BB4" s="280" t="s">
        <v>20</v>
      </c>
      <c r="BC4" s="276" t="s">
        <v>68</v>
      </c>
      <c r="BD4" s="277" t="s">
        <v>65</v>
      </c>
      <c r="BE4" s="277" t="s">
        <v>18</v>
      </c>
      <c r="BF4" s="277" t="s">
        <v>66</v>
      </c>
      <c r="BG4" s="278" t="s">
        <v>20</v>
      </c>
    </row>
    <row r="5" spans="1:59" ht="15.75">
      <c r="A5" s="95" t="s">
        <v>28</v>
      </c>
      <c r="B5" s="281"/>
      <c r="C5" s="281"/>
      <c r="D5" s="281"/>
      <c r="E5" s="282"/>
      <c r="F5" s="283"/>
      <c r="G5" s="284"/>
      <c r="H5" s="285"/>
      <c r="I5" s="286"/>
      <c r="J5" s="285"/>
      <c r="K5" s="287"/>
      <c r="L5" s="288"/>
      <c r="M5" s="285"/>
      <c r="N5" s="285"/>
      <c r="O5" s="285"/>
      <c r="P5" s="289"/>
      <c r="Q5" s="290"/>
      <c r="R5" s="285"/>
      <c r="S5" s="285"/>
      <c r="T5" s="285"/>
      <c r="U5" s="287"/>
      <c r="V5" s="291"/>
      <c r="W5" s="285"/>
      <c r="X5" s="292"/>
      <c r="Y5" s="285"/>
      <c r="Z5" s="289"/>
      <c r="AA5" s="290"/>
      <c r="AB5" s="285"/>
      <c r="AC5" s="285"/>
      <c r="AD5" s="287"/>
      <c r="AE5" s="291"/>
      <c r="AF5" s="285"/>
      <c r="AG5" s="285"/>
      <c r="AH5" s="285"/>
      <c r="AI5" s="287"/>
      <c r="AJ5" s="291"/>
      <c r="AK5" s="285"/>
      <c r="AL5" s="292"/>
      <c r="AM5" s="285"/>
      <c r="AN5" s="293"/>
      <c r="AO5" s="291"/>
      <c r="AP5" s="285"/>
      <c r="AQ5" s="285"/>
      <c r="AR5" s="287"/>
      <c r="AS5" s="291"/>
      <c r="AT5" s="285"/>
      <c r="AU5" s="285"/>
      <c r="AV5" s="285"/>
      <c r="AW5" s="289"/>
      <c r="AX5" s="290"/>
      <c r="AY5" s="285"/>
      <c r="AZ5" s="292"/>
      <c r="BA5" s="285"/>
      <c r="BB5" s="287"/>
      <c r="BC5" s="291"/>
      <c r="BD5" s="285"/>
      <c r="BE5" s="292"/>
      <c r="BF5" s="285"/>
      <c r="BG5" s="289"/>
    </row>
    <row r="6" spans="1:59" ht="15.75">
      <c r="A6" s="1" t="s">
        <v>29</v>
      </c>
      <c r="B6" s="294"/>
      <c r="C6" s="295"/>
      <c r="D6" s="295"/>
      <c r="E6" s="296"/>
      <c r="F6" s="297"/>
      <c r="G6" s="298">
        <v>5674</v>
      </c>
      <c r="H6" s="237"/>
      <c r="I6" s="299"/>
      <c r="J6" s="237"/>
      <c r="K6" s="238">
        <f aca="true" t="shared" si="0" ref="K6:K27">IF(J6&gt;0,J6/H6*10,"")</f>
      </c>
      <c r="L6" s="300"/>
      <c r="M6" s="301"/>
      <c r="N6" s="301"/>
      <c r="O6" s="301"/>
      <c r="P6" s="302"/>
      <c r="Q6" s="303"/>
      <c r="R6" s="301"/>
      <c r="S6" s="301"/>
      <c r="T6" s="301"/>
      <c r="U6" s="235"/>
      <c r="V6" s="304"/>
      <c r="W6" s="301"/>
      <c r="X6" s="305"/>
      <c r="Y6" s="301"/>
      <c r="Z6" s="316"/>
      <c r="AA6" s="303"/>
      <c r="AB6" s="301"/>
      <c r="AC6" s="301"/>
      <c r="AD6" s="235"/>
      <c r="AE6" s="306"/>
      <c r="AF6" s="307"/>
      <c r="AG6" s="307"/>
      <c r="AH6" s="307"/>
      <c r="AI6" s="308"/>
      <c r="AJ6" s="236">
        <v>2223</v>
      </c>
      <c r="AK6" s="237">
        <v>1510</v>
      </c>
      <c r="AL6" s="239">
        <f>AK6/AJ6*100</f>
        <v>67.92622582096266</v>
      </c>
      <c r="AM6" s="237">
        <v>1611</v>
      </c>
      <c r="AN6" s="238">
        <f>AM6/AK6*10</f>
        <v>10.66887417218543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6">
        <f aca="true" t="shared" si="1" ref="AW6:AW21">IF(AV6&gt;0,AV6/AT6*10,"")</f>
        <v>18.846153846153847</v>
      </c>
      <c r="AX6" s="312">
        <v>12</v>
      </c>
      <c r="AY6" s="237"/>
      <c r="AZ6" s="239"/>
      <c r="BA6" s="237"/>
      <c r="BB6" s="240">
        <f aca="true" t="shared" si="2" ref="BB6:BB25">IF(BA6&gt;0,BA6/AY6*10,"")</f>
      </c>
      <c r="BC6" s="236"/>
      <c r="BD6" s="237"/>
      <c r="BE6" s="239"/>
      <c r="BF6" s="237"/>
      <c r="BG6" s="302"/>
    </row>
    <row r="7" spans="1:59" ht="15.75">
      <c r="A7" s="1" t="s">
        <v>30</v>
      </c>
      <c r="B7" s="309">
        <v>230</v>
      </c>
      <c r="C7" s="241">
        <v>230</v>
      </c>
      <c r="D7" s="299">
        <f>C7/B7*100</f>
        <v>100</v>
      </c>
      <c r="E7" s="241">
        <v>140</v>
      </c>
      <c r="F7" s="310">
        <f>E7/C7*10</f>
        <v>6.086956521739131</v>
      </c>
      <c r="G7" s="298">
        <v>6508</v>
      </c>
      <c r="H7" s="237"/>
      <c r="I7" s="299"/>
      <c r="J7" s="237"/>
      <c r="K7" s="238">
        <f t="shared" si="0"/>
      </c>
      <c r="L7" s="300"/>
      <c r="M7" s="301"/>
      <c r="N7" s="301"/>
      <c r="O7" s="301"/>
      <c r="P7" s="302"/>
      <c r="Q7" s="303"/>
      <c r="R7" s="301"/>
      <c r="S7" s="301"/>
      <c r="T7" s="301"/>
      <c r="U7" s="235"/>
      <c r="V7" s="304"/>
      <c r="W7" s="301"/>
      <c r="X7" s="305"/>
      <c r="Y7" s="301"/>
      <c r="Z7" s="316"/>
      <c r="AA7" s="312">
        <v>652</v>
      </c>
      <c r="AB7" s="237"/>
      <c r="AC7" s="237"/>
      <c r="AD7" s="235"/>
      <c r="AE7" s="311">
        <v>625</v>
      </c>
      <c r="AF7" s="295">
        <v>325</v>
      </c>
      <c r="AG7" s="295">
        <f>AF7/AE7*100</f>
        <v>52</v>
      </c>
      <c r="AH7" s="295">
        <v>64</v>
      </c>
      <c r="AI7" s="297">
        <f>AH7/AF7*10</f>
        <v>1.9692307692307693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243</v>
      </c>
      <c r="AU7" s="237">
        <f>AT7/AS7*100</f>
        <v>33.844011142061284</v>
      </c>
      <c r="AV7" s="237">
        <v>4367</v>
      </c>
      <c r="AW7" s="316">
        <f t="shared" si="1"/>
        <v>179.7119341563786</v>
      </c>
      <c r="AX7" s="312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460</v>
      </c>
      <c r="BE7" s="239">
        <f>BD7/BC7*100</f>
        <v>77.31092436974791</v>
      </c>
      <c r="BF7" s="237">
        <v>11500</v>
      </c>
      <c r="BG7" s="378">
        <f>IF(BF7&gt;0,BF7/BD7*10,"")</f>
        <v>250</v>
      </c>
    </row>
    <row r="8" spans="1:59" ht="15.75">
      <c r="A8" s="1" t="s">
        <v>31</v>
      </c>
      <c r="B8" s="309">
        <v>210</v>
      </c>
      <c r="C8" s="241">
        <v>210</v>
      </c>
      <c r="D8" s="299">
        <f>C8/B8*100</f>
        <v>100</v>
      </c>
      <c r="E8" s="241">
        <v>197</v>
      </c>
      <c r="F8" s="310">
        <f>E8/C8*10</f>
        <v>9.380952380952381</v>
      </c>
      <c r="G8" s="298">
        <v>1295</v>
      </c>
      <c r="H8" s="237"/>
      <c r="I8" s="299"/>
      <c r="J8" s="237"/>
      <c r="K8" s="238">
        <f t="shared" si="0"/>
      </c>
      <c r="L8" s="300"/>
      <c r="M8" s="301"/>
      <c r="N8" s="301"/>
      <c r="O8" s="301"/>
      <c r="P8" s="302"/>
      <c r="Q8" s="303"/>
      <c r="R8" s="301"/>
      <c r="S8" s="301"/>
      <c r="T8" s="301"/>
      <c r="U8" s="235"/>
      <c r="V8" s="304"/>
      <c r="W8" s="301"/>
      <c r="X8" s="305"/>
      <c r="Y8" s="301"/>
      <c r="Z8" s="316"/>
      <c r="AA8" s="312"/>
      <c r="AB8" s="237"/>
      <c r="AC8" s="237"/>
      <c r="AD8" s="235"/>
      <c r="AE8" s="311">
        <v>114</v>
      </c>
      <c r="AF8" s="295">
        <v>114</v>
      </c>
      <c r="AG8" s="295">
        <f>AF8/AE8*100</f>
        <v>100</v>
      </c>
      <c r="AH8" s="295">
        <v>51</v>
      </c>
      <c r="AI8" s="297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6">
        <f t="shared" si="1"/>
      </c>
      <c r="AX8" s="312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78">
        <f aca="true" t="shared" si="3" ref="BG8:BG27">IF(BF8&gt;0,BF8/BD8*10,"")</f>
      </c>
    </row>
    <row r="9" spans="1:59" ht="15.75">
      <c r="A9" s="1" t="s">
        <v>32</v>
      </c>
      <c r="B9" s="309">
        <v>941</v>
      </c>
      <c r="C9" s="241">
        <v>941</v>
      </c>
      <c r="D9" s="299">
        <f>C9/B9*100</f>
        <v>100</v>
      </c>
      <c r="E9" s="241">
        <v>443</v>
      </c>
      <c r="F9" s="310">
        <f>E9/C9*10</f>
        <v>4.707757704569607</v>
      </c>
      <c r="G9" s="298">
        <v>7656</v>
      </c>
      <c r="H9" s="237"/>
      <c r="I9" s="299"/>
      <c r="J9" s="237"/>
      <c r="K9" s="238">
        <f t="shared" si="0"/>
      </c>
      <c r="L9" s="300"/>
      <c r="M9" s="301"/>
      <c r="N9" s="301"/>
      <c r="O9" s="301"/>
      <c r="P9" s="302"/>
      <c r="Q9" s="303"/>
      <c r="R9" s="301"/>
      <c r="S9" s="301"/>
      <c r="T9" s="301"/>
      <c r="U9" s="235"/>
      <c r="V9" s="304"/>
      <c r="W9" s="301"/>
      <c r="X9" s="305"/>
      <c r="Y9" s="301"/>
      <c r="Z9" s="316"/>
      <c r="AA9" s="312"/>
      <c r="AB9" s="237"/>
      <c r="AC9" s="237"/>
      <c r="AD9" s="235"/>
      <c r="AE9" s="311">
        <v>910</v>
      </c>
      <c r="AF9" s="295">
        <v>890</v>
      </c>
      <c r="AG9" s="295">
        <f>AF9/AE9*100</f>
        <v>97.8021978021978</v>
      </c>
      <c r="AH9" s="295">
        <v>436</v>
      </c>
      <c r="AI9" s="297">
        <f>AH9/AF9*10</f>
        <v>4.898876404494382</v>
      </c>
      <c r="AJ9" s="236">
        <v>1197</v>
      </c>
      <c r="AK9" s="237">
        <v>862</v>
      </c>
      <c r="AL9" s="239">
        <f>AK9/AJ9*100</f>
        <v>72.01336675020885</v>
      </c>
      <c r="AM9" s="237">
        <v>620</v>
      </c>
      <c r="AN9" s="238">
        <f>AM9/AK9*10</f>
        <v>7.192575406032483</v>
      </c>
      <c r="AO9" s="236"/>
      <c r="AP9" s="237"/>
      <c r="AQ9" s="237"/>
      <c r="AR9" s="235"/>
      <c r="AS9" s="236">
        <v>12</v>
      </c>
      <c r="AT9" s="237"/>
      <c r="AU9" s="237"/>
      <c r="AV9" s="237"/>
      <c r="AW9" s="316">
        <f t="shared" si="1"/>
      </c>
      <c r="AX9" s="312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55</v>
      </c>
      <c r="BE9" s="239">
        <f>BD9/BC9*100</f>
        <v>40.44117647058824</v>
      </c>
      <c r="BF9" s="237">
        <v>980</v>
      </c>
      <c r="BG9" s="378">
        <f t="shared" si="3"/>
        <v>178.18181818181816</v>
      </c>
    </row>
    <row r="10" spans="1:59" ht="15.75">
      <c r="A10" s="1" t="s">
        <v>33</v>
      </c>
      <c r="B10" s="309"/>
      <c r="C10" s="241"/>
      <c r="D10" s="299"/>
      <c r="E10" s="241"/>
      <c r="F10" s="310"/>
      <c r="G10" s="298">
        <v>9953</v>
      </c>
      <c r="H10" s="237"/>
      <c r="I10" s="299"/>
      <c r="J10" s="237"/>
      <c r="K10" s="238">
        <f t="shared" si="0"/>
      </c>
      <c r="L10" s="300"/>
      <c r="M10" s="301"/>
      <c r="N10" s="301"/>
      <c r="O10" s="301"/>
      <c r="P10" s="302"/>
      <c r="Q10" s="303"/>
      <c r="R10" s="301"/>
      <c r="S10" s="301"/>
      <c r="T10" s="301"/>
      <c r="U10" s="235"/>
      <c r="V10" s="304"/>
      <c r="W10" s="301"/>
      <c r="X10" s="305"/>
      <c r="Y10" s="301"/>
      <c r="Z10" s="316"/>
      <c r="AA10" s="312"/>
      <c r="AB10" s="237"/>
      <c r="AC10" s="237"/>
      <c r="AD10" s="235"/>
      <c r="AE10" s="311"/>
      <c r="AF10" s="295"/>
      <c r="AG10" s="295"/>
      <c r="AH10" s="295"/>
      <c r="AI10" s="297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/>
      <c r="AU10" s="237"/>
      <c r="AV10" s="237"/>
      <c r="AW10" s="316">
        <f t="shared" si="1"/>
      </c>
      <c r="AX10" s="312">
        <v>3</v>
      </c>
      <c r="AY10" s="237">
        <v>1.5</v>
      </c>
      <c r="AZ10" s="239">
        <f>AY10/AX10*100</f>
        <v>50</v>
      </c>
      <c r="BA10" s="237">
        <v>2</v>
      </c>
      <c r="BB10" s="240">
        <f t="shared" si="2"/>
        <v>13.333333333333332</v>
      </c>
      <c r="BC10" s="236"/>
      <c r="BD10" s="237"/>
      <c r="BE10" s="239"/>
      <c r="BF10" s="237"/>
      <c r="BG10" s="378">
        <f t="shared" si="3"/>
      </c>
    </row>
    <row r="11" spans="1:59" ht="15.75">
      <c r="A11" s="1" t="s">
        <v>34</v>
      </c>
      <c r="B11" s="309"/>
      <c r="C11" s="241"/>
      <c r="D11" s="299"/>
      <c r="E11" s="241"/>
      <c r="F11" s="310"/>
      <c r="G11" s="298">
        <v>16116</v>
      </c>
      <c r="H11" s="237"/>
      <c r="I11" s="299"/>
      <c r="J11" s="237"/>
      <c r="K11" s="238">
        <f t="shared" si="0"/>
      </c>
      <c r="L11" s="300"/>
      <c r="M11" s="301"/>
      <c r="N11" s="301"/>
      <c r="O11" s="301"/>
      <c r="P11" s="302"/>
      <c r="Q11" s="303"/>
      <c r="R11" s="301"/>
      <c r="S11" s="301"/>
      <c r="T11" s="301"/>
      <c r="U11" s="235"/>
      <c r="V11" s="236"/>
      <c r="W11" s="237"/>
      <c r="X11" s="239"/>
      <c r="Y11" s="237"/>
      <c r="Z11" s="316"/>
      <c r="AA11" s="312"/>
      <c r="AB11" s="237"/>
      <c r="AC11" s="237"/>
      <c r="AD11" s="235"/>
      <c r="AE11" s="311"/>
      <c r="AF11" s="295"/>
      <c r="AG11" s="295"/>
      <c r="AH11" s="295"/>
      <c r="AI11" s="297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249</v>
      </c>
      <c r="AT11" s="237">
        <v>92</v>
      </c>
      <c r="AU11" s="237">
        <f>AT11/AS11*100</f>
        <v>36.94779116465863</v>
      </c>
      <c r="AV11" s="237">
        <v>520</v>
      </c>
      <c r="AW11" s="316">
        <f t="shared" si="1"/>
        <v>56.52173913043478</v>
      </c>
      <c r="AX11" s="312">
        <v>34.4</v>
      </c>
      <c r="AY11" s="237"/>
      <c r="AZ11" s="239"/>
      <c r="BA11" s="237"/>
      <c r="BB11" s="240">
        <f t="shared" si="2"/>
      </c>
      <c r="BC11" s="236">
        <v>28.6</v>
      </c>
      <c r="BD11" s="237"/>
      <c r="BE11" s="239"/>
      <c r="BF11" s="237"/>
      <c r="BG11" s="378">
        <f t="shared" si="3"/>
      </c>
    </row>
    <row r="12" spans="1:59" ht="15.75">
      <c r="A12" s="1" t="s">
        <v>35</v>
      </c>
      <c r="B12" s="309">
        <v>329</v>
      </c>
      <c r="C12" s="241">
        <v>329</v>
      </c>
      <c r="D12" s="299">
        <f>C12/B12*100</f>
        <v>100</v>
      </c>
      <c r="E12" s="241">
        <v>130</v>
      </c>
      <c r="F12" s="310">
        <f>E12/C12*10</f>
        <v>3.951367781155015</v>
      </c>
      <c r="G12" s="298">
        <v>25634</v>
      </c>
      <c r="H12" s="237"/>
      <c r="I12" s="299"/>
      <c r="J12" s="237"/>
      <c r="K12" s="238">
        <f t="shared" si="0"/>
      </c>
      <c r="L12" s="300"/>
      <c r="M12" s="301"/>
      <c r="N12" s="301"/>
      <c r="O12" s="301"/>
      <c r="P12" s="302"/>
      <c r="Q12" s="312"/>
      <c r="R12" s="237"/>
      <c r="S12" s="237"/>
      <c r="T12" s="237"/>
      <c r="U12" s="235"/>
      <c r="V12" s="236"/>
      <c r="W12" s="237"/>
      <c r="X12" s="239"/>
      <c r="Y12" s="237"/>
      <c r="Z12" s="316">
        <f>IF(Y12&gt;0,Y12/W12*10,"")</f>
      </c>
      <c r="AA12" s="312"/>
      <c r="AB12" s="237"/>
      <c r="AC12" s="237"/>
      <c r="AD12" s="235"/>
      <c r="AE12" s="311"/>
      <c r="AF12" s="295"/>
      <c r="AG12" s="295"/>
      <c r="AH12" s="295"/>
      <c r="AI12" s="297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1420</v>
      </c>
      <c r="AU12" s="237">
        <f>AT12/AS12*100</f>
        <v>49.78962131837307</v>
      </c>
      <c r="AV12" s="237">
        <v>15381</v>
      </c>
      <c r="AW12" s="316">
        <f t="shared" si="1"/>
        <v>108.3169014084507</v>
      </c>
      <c r="AX12" s="312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127.5</v>
      </c>
      <c r="BE12" s="239">
        <f>BD12/BC12*100</f>
        <v>72.03389830508475</v>
      </c>
      <c r="BF12" s="237">
        <v>2645</v>
      </c>
      <c r="BG12" s="378">
        <f t="shared" si="3"/>
        <v>207.45098039215688</v>
      </c>
    </row>
    <row r="13" spans="1:59" ht="15.75">
      <c r="A13" s="1" t="s">
        <v>36</v>
      </c>
      <c r="B13" s="309">
        <v>623</v>
      </c>
      <c r="C13" s="241">
        <v>623</v>
      </c>
      <c r="D13" s="299">
        <f>C13/B13*100</f>
        <v>100</v>
      </c>
      <c r="E13" s="241">
        <v>504</v>
      </c>
      <c r="F13" s="310">
        <f>E13/C13*10</f>
        <v>8.089887640449438</v>
      </c>
      <c r="G13" s="298">
        <v>10918</v>
      </c>
      <c r="H13" s="237">
        <v>300</v>
      </c>
      <c r="I13" s="299">
        <f>H13/G13*100</f>
        <v>2.747755999267265</v>
      </c>
      <c r="J13" s="237">
        <v>225</v>
      </c>
      <c r="K13" s="238">
        <f t="shared" si="0"/>
        <v>7.5</v>
      </c>
      <c r="L13" s="300"/>
      <c r="M13" s="301"/>
      <c r="N13" s="301"/>
      <c r="O13" s="301"/>
      <c r="P13" s="302"/>
      <c r="Q13" s="312"/>
      <c r="R13" s="237"/>
      <c r="S13" s="237"/>
      <c r="T13" s="237"/>
      <c r="U13" s="235"/>
      <c r="V13" s="236"/>
      <c r="W13" s="237"/>
      <c r="X13" s="239"/>
      <c r="Y13" s="237"/>
      <c r="Z13" s="316"/>
      <c r="AA13" s="312"/>
      <c r="AB13" s="237"/>
      <c r="AC13" s="237"/>
      <c r="AD13" s="235"/>
      <c r="AE13" s="311"/>
      <c r="AF13" s="295"/>
      <c r="AG13" s="295"/>
      <c r="AH13" s="295"/>
      <c r="AI13" s="297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/>
      <c r="AU13" s="237"/>
      <c r="AV13" s="237"/>
      <c r="AW13" s="316">
        <f t="shared" si="1"/>
      </c>
      <c r="AX13" s="312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78">
        <f t="shared" si="3"/>
        <v>46.25</v>
      </c>
    </row>
    <row r="14" spans="1:59" ht="21" customHeight="1">
      <c r="A14" s="1" t="s">
        <v>37</v>
      </c>
      <c r="B14" s="309"/>
      <c r="C14" s="241"/>
      <c r="D14" s="299"/>
      <c r="E14" s="241"/>
      <c r="F14" s="310"/>
      <c r="G14" s="298">
        <v>14341</v>
      </c>
      <c r="H14" s="237">
        <v>210</v>
      </c>
      <c r="I14" s="299">
        <f>H14/G14*100</f>
        <v>1.4643330311693745</v>
      </c>
      <c r="J14" s="237">
        <v>336</v>
      </c>
      <c r="K14" s="238">
        <f t="shared" si="0"/>
        <v>16</v>
      </c>
      <c r="L14" s="300"/>
      <c r="M14" s="301"/>
      <c r="N14" s="301"/>
      <c r="O14" s="301"/>
      <c r="P14" s="302"/>
      <c r="Q14" s="312"/>
      <c r="R14" s="237"/>
      <c r="S14" s="237"/>
      <c r="T14" s="237"/>
      <c r="U14" s="235"/>
      <c r="V14" s="236"/>
      <c r="W14" s="237"/>
      <c r="X14" s="239"/>
      <c r="Y14" s="237"/>
      <c r="Z14" s="316">
        <f>IF(Y14&gt;0,Y14/W14*10,"")</f>
      </c>
      <c r="AA14" s="312"/>
      <c r="AB14" s="237"/>
      <c r="AC14" s="237"/>
      <c r="AD14" s="238">
        <f>IF(AC14&gt;0,AC14/AB14*10,"")</f>
      </c>
      <c r="AE14" s="311"/>
      <c r="AF14" s="295"/>
      <c r="AG14" s="295"/>
      <c r="AH14" s="295"/>
      <c r="AI14" s="297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130</v>
      </c>
      <c r="AU14" s="237">
        <f>AT14/AS14*100</f>
        <v>62.5</v>
      </c>
      <c r="AV14" s="237">
        <v>2066</v>
      </c>
      <c r="AW14" s="316">
        <f t="shared" si="1"/>
        <v>158.92307692307693</v>
      </c>
      <c r="AX14" s="312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78">
        <f t="shared" si="3"/>
      </c>
    </row>
    <row r="15" spans="1:59" ht="15.75">
      <c r="A15" s="1" t="s">
        <v>38</v>
      </c>
      <c r="B15" s="309">
        <v>165</v>
      </c>
      <c r="C15" s="241">
        <v>165</v>
      </c>
      <c r="D15" s="299">
        <f>C15/B15*100</f>
        <v>100</v>
      </c>
      <c r="E15" s="241">
        <v>247</v>
      </c>
      <c r="F15" s="310">
        <f>E15/C15*10</f>
        <v>14.96969696969697</v>
      </c>
      <c r="G15" s="298">
        <v>12010</v>
      </c>
      <c r="H15" s="237">
        <v>660</v>
      </c>
      <c r="I15" s="299">
        <f>H15/G15*100</f>
        <v>5.495420482930891</v>
      </c>
      <c r="J15" s="237">
        <v>554</v>
      </c>
      <c r="K15" s="238">
        <f t="shared" si="0"/>
        <v>8.393939393939394</v>
      </c>
      <c r="L15" s="300"/>
      <c r="M15" s="301"/>
      <c r="N15" s="301"/>
      <c r="O15" s="301"/>
      <c r="P15" s="302"/>
      <c r="Q15" s="312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4" ref="U15:U22">IF(T15&gt;0,T15/R15*10,"")</f>
        <v>13.732394366197182</v>
      </c>
      <c r="V15" s="236"/>
      <c r="W15" s="237"/>
      <c r="X15" s="239"/>
      <c r="Y15" s="237"/>
      <c r="Z15" s="316"/>
      <c r="AA15" s="312"/>
      <c r="AB15" s="237"/>
      <c r="AC15" s="237"/>
      <c r="AD15" s="235"/>
      <c r="AE15" s="311">
        <v>100</v>
      </c>
      <c r="AF15" s="295">
        <v>100</v>
      </c>
      <c r="AG15" s="295">
        <f>AF15/AE15*100</f>
        <v>100</v>
      </c>
      <c r="AH15" s="295">
        <v>126</v>
      </c>
      <c r="AI15" s="297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>AT15/AS15*100</f>
        <v>100</v>
      </c>
      <c r="AV15" s="237">
        <v>12243</v>
      </c>
      <c r="AW15" s="316">
        <f t="shared" si="1"/>
        <v>105</v>
      </c>
      <c r="AX15" s="312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78">
        <f t="shared" si="3"/>
      </c>
    </row>
    <row r="16" spans="1:59" ht="15.75">
      <c r="A16" s="1" t="s">
        <v>39</v>
      </c>
      <c r="B16" s="309">
        <v>225</v>
      </c>
      <c r="C16" s="241">
        <v>225</v>
      </c>
      <c r="D16" s="299">
        <f>C16/B16*100</f>
        <v>100</v>
      </c>
      <c r="E16" s="241">
        <v>180</v>
      </c>
      <c r="F16" s="310">
        <f>E16/C16*10</f>
        <v>8</v>
      </c>
      <c r="G16" s="298">
        <v>11406</v>
      </c>
      <c r="H16" s="237"/>
      <c r="I16" s="299"/>
      <c r="J16" s="237"/>
      <c r="K16" s="238">
        <f t="shared" si="0"/>
      </c>
      <c r="L16" s="300"/>
      <c r="M16" s="301"/>
      <c r="N16" s="301"/>
      <c r="O16" s="301"/>
      <c r="P16" s="302"/>
      <c r="Q16" s="312"/>
      <c r="R16" s="237"/>
      <c r="S16" s="237"/>
      <c r="T16" s="237"/>
      <c r="U16" s="238">
        <f t="shared" si="4"/>
      </c>
      <c r="V16" s="236"/>
      <c r="W16" s="237"/>
      <c r="X16" s="239"/>
      <c r="Y16" s="237"/>
      <c r="Z16" s="316"/>
      <c r="AA16" s="312"/>
      <c r="AB16" s="237"/>
      <c r="AC16" s="237"/>
      <c r="AD16" s="235"/>
      <c r="AE16" s="311"/>
      <c r="AF16" s="295"/>
      <c r="AG16" s="295"/>
      <c r="AH16" s="295"/>
      <c r="AI16" s="297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/>
      <c r="AU16" s="237"/>
      <c r="AV16" s="237"/>
      <c r="AW16" s="316">
        <f t="shared" si="1"/>
      </c>
      <c r="AX16" s="312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78">
        <f t="shared" si="3"/>
      </c>
    </row>
    <row r="17" spans="1:59" ht="15.75">
      <c r="A17" s="1" t="s">
        <v>40</v>
      </c>
      <c r="B17" s="309">
        <v>1986</v>
      </c>
      <c r="C17" s="241">
        <v>1986</v>
      </c>
      <c r="D17" s="299">
        <f>C17/B17*100</f>
        <v>100</v>
      </c>
      <c r="E17" s="241">
        <v>3877</v>
      </c>
      <c r="F17" s="310">
        <f>E17/C17*10</f>
        <v>19.521651560926486</v>
      </c>
      <c r="G17" s="298">
        <v>13084</v>
      </c>
      <c r="H17" s="237">
        <v>75</v>
      </c>
      <c r="I17" s="299">
        <f>H17/G17*100</f>
        <v>0.5732191990217059</v>
      </c>
      <c r="J17" s="237">
        <v>58</v>
      </c>
      <c r="K17" s="238">
        <f t="shared" si="0"/>
        <v>7.733333333333333</v>
      </c>
      <c r="L17" s="300"/>
      <c r="M17" s="301"/>
      <c r="N17" s="301"/>
      <c r="O17" s="301"/>
      <c r="P17" s="302"/>
      <c r="Q17" s="312"/>
      <c r="R17" s="237"/>
      <c r="S17" s="237"/>
      <c r="T17" s="237"/>
      <c r="U17" s="238">
        <f t="shared" si="4"/>
      </c>
      <c r="V17" s="236"/>
      <c r="W17" s="237"/>
      <c r="X17" s="239"/>
      <c r="Y17" s="237"/>
      <c r="Z17" s="316"/>
      <c r="AA17" s="312"/>
      <c r="AB17" s="237"/>
      <c r="AC17" s="237"/>
      <c r="AD17" s="235"/>
      <c r="AE17" s="313"/>
      <c r="AF17" s="314"/>
      <c r="AG17" s="295"/>
      <c r="AH17" s="314"/>
      <c r="AI17" s="297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>AT17/AS17*100</f>
        <v>100</v>
      </c>
      <c r="AV17" s="237">
        <v>2154</v>
      </c>
      <c r="AW17" s="316">
        <f t="shared" si="1"/>
        <v>91.65957446808511</v>
      </c>
      <c r="AX17" s="312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78">
        <f t="shared" si="3"/>
      </c>
    </row>
    <row r="18" spans="1:59" ht="15.75">
      <c r="A18" s="1" t="s">
        <v>41</v>
      </c>
      <c r="B18" s="309"/>
      <c r="C18" s="241"/>
      <c r="D18" s="299"/>
      <c r="E18" s="241"/>
      <c r="F18" s="310"/>
      <c r="G18" s="298">
        <v>5446</v>
      </c>
      <c r="H18" s="237"/>
      <c r="I18" s="299"/>
      <c r="J18" s="237"/>
      <c r="K18" s="238">
        <f t="shared" si="0"/>
      </c>
      <c r="L18" s="300"/>
      <c r="M18" s="301"/>
      <c r="N18" s="301"/>
      <c r="O18" s="301"/>
      <c r="P18" s="302"/>
      <c r="Q18" s="312"/>
      <c r="R18" s="237"/>
      <c r="S18" s="237"/>
      <c r="T18" s="237"/>
      <c r="U18" s="238">
        <f t="shared" si="4"/>
      </c>
      <c r="V18" s="236"/>
      <c r="W18" s="237"/>
      <c r="X18" s="239"/>
      <c r="Y18" s="237"/>
      <c r="Z18" s="316"/>
      <c r="AA18" s="312"/>
      <c r="AB18" s="237"/>
      <c r="AC18" s="237"/>
      <c r="AD18" s="235"/>
      <c r="AE18" s="311"/>
      <c r="AF18" s="295"/>
      <c r="AG18" s="295"/>
      <c r="AH18" s="295"/>
      <c r="AI18" s="297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460</v>
      </c>
      <c r="AU18" s="237">
        <f>AT18/AS18*100</f>
        <v>84.09506398537478</v>
      </c>
      <c r="AV18" s="237">
        <v>3082</v>
      </c>
      <c r="AW18" s="378">
        <f t="shared" si="1"/>
        <v>67</v>
      </c>
      <c r="AX18" s="312">
        <v>2.5</v>
      </c>
      <c r="AY18" s="237">
        <v>2.5</v>
      </c>
      <c r="AZ18" s="243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/>
      <c r="BE18" s="239"/>
      <c r="BF18" s="237"/>
      <c r="BG18" s="378">
        <f t="shared" si="3"/>
      </c>
    </row>
    <row r="19" spans="1:59" ht="17.25" customHeight="1">
      <c r="A19" s="1" t="s">
        <v>42</v>
      </c>
      <c r="B19" s="309">
        <v>1170</v>
      </c>
      <c r="C19" s="241">
        <v>1170</v>
      </c>
      <c r="D19" s="299">
        <f>C19/B19*100</f>
        <v>100</v>
      </c>
      <c r="E19" s="241">
        <v>601</v>
      </c>
      <c r="F19" s="310">
        <f>E19/C19*10</f>
        <v>5.136752136752136</v>
      </c>
      <c r="G19" s="298">
        <v>8042</v>
      </c>
      <c r="H19" s="237">
        <v>620</v>
      </c>
      <c r="I19" s="299">
        <f>H19/G19*100</f>
        <v>7.70952499378264</v>
      </c>
      <c r="J19" s="237">
        <v>246</v>
      </c>
      <c r="K19" s="238">
        <f t="shared" si="0"/>
        <v>3.967741935483871</v>
      </c>
      <c r="L19" s="300"/>
      <c r="M19" s="301"/>
      <c r="N19" s="301"/>
      <c r="O19" s="301"/>
      <c r="P19" s="302"/>
      <c r="Q19" s="312"/>
      <c r="R19" s="237"/>
      <c r="S19" s="237"/>
      <c r="T19" s="237"/>
      <c r="U19" s="238">
        <f t="shared" si="4"/>
      </c>
      <c r="V19" s="236"/>
      <c r="W19" s="237"/>
      <c r="X19" s="239"/>
      <c r="Y19" s="237"/>
      <c r="Z19" s="316"/>
      <c r="AA19" s="312"/>
      <c r="AB19" s="237"/>
      <c r="AC19" s="237"/>
      <c r="AD19" s="235"/>
      <c r="AE19" s="311">
        <v>620</v>
      </c>
      <c r="AF19" s="295">
        <v>620</v>
      </c>
      <c r="AG19" s="295">
        <f>AF19/AE19*100</f>
        <v>100</v>
      </c>
      <c r="AH19" s="295">
        <v>569</v>
      </c>
      <c r="AI19" s="297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379</v>
      </c>
      <c r="AU19" s="237">
        <f>AT19/AS19*100</f>
        <v>75.4980079681275</v>
      </c>
      <c r="AV19" s="237">
        <v>4082</v>
      </c>
      <c r="AW19" s="378">
        <f t="shared" si="1"/>
        <v>107.70448548812665</v>
      </c>
      <c r="AX19" s="312">
        <v>11</v>
      </c>
      <c r="AY19" s="237"/>
      <c r="AZ19" s="243"/>
      <c r="BA19" s="237"/>
      <c r="BB19" s="240">
        <f t="shared" si="2"/>
      </c>
      <c r="BC19" s="236">
        <v>2</v>
      </c>
      <c r="BD19" s="237"/>
      <c r="BE19" s="239"/>
      <c r="BF19" s="237"/>
      <c r="BG19" s="378">
        <f t="shared" si="3"/>
      </c>
    </row>
    <row r="20" spans="1:59" ht="15.75">
      <c r="A20" s="1" t="s">
        <v>43</v>
      </c>
      <c r="B20" s="309"/>
      <c r="C20" s="241"/>
      <c r="D20" s="299"/>
      <c r="E20" s="241"/>
      <c r="F20" s="310"/>
      <c r="G20" s="298">
        <v>15282</v>
      </c>
      <c r="H20" s="237"/>
      <c r="I20" s="299"/>
      <c r="J20" s="237"/>
      <c r="K20" s="238">
        <f t="shared" si="0"/>
      </c>
      <c r="L20" s="300"/>
      <c r="M20" s="301"/>
      <c r="N20" s="301"/>
      <c r="O20" s="301"/>
      <c r="P20" s="302"/>
      <c r="Q20" s="312">
        <v>180</v>
      </c>
      <c r="R20" s="237"/>
      <c r="S20" s="237"/>
      <c r="T20" s="237"/>
      <c r="U20" s="238">
        <f t="shared" si="4"/>
      </c>
      <c r="V20" s="236">
        <v>898</v>
      </c>
      <c r="W20" s="237"/>
      <c r="X20" s="239"/>
      <c r="Y20" s="237"/>
      <c r="Z20" s="316"/>
      <c r="AA20" s="312"/>
      <c r="AB20" s="237"/>
      <c r="AC20" s="237"/>
      <c r="AD20" s="235"/>
      <c r="AE20" s="311">
        <v>108</v>
      </c>
      <c r="AF20" s="295">
        <v>108</v>
      </c>
      <c r="AG20" s="295">
        <f>AF20/AE20*100</f>
        <v>100</v>
      </c>
      <c r="AH20" s="295">
        <v>45</v>
      </c>
      <c r="AI20" s="297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>AT20/AS20*100</f>
        <v>100</v>
      </c>
      <c r="AV20" s="237">
        <v>5520</v>
      </c>
      <c r="AW20" s="378">
        <f t="shared" si="1"/>
        <v>160</v>
      </c>
      <c r="AX20" s="312">
        <v>265</v>
      </c>
      <c r="AY20" s="237">
        <v>90</v>
      </c>
      <c r="AZ20" s="243">
        <f>AY20/AX20*100</f>
        <v>33.9622641509434</v>
      </c>
      <c r="BA20" s="237">
        <v>720</v>
      </c>
      <c r="BB20" s="240">
        <f t="shared" si="2"/>
        <v>80</v>
      </c>
      <c r="BC20" s="236">
        <v>49</v>
      </c>
      <c r="BD20" s="237"/>
      <c r="BE20" s="239"/>
      <c r="BF20" s="237"/>
      <c r="BG20" s="378">
        <f t="shared" si="3"/>
      </c>
    </row>
    <row r="21" spans="1:59" ht="15.75">
      <c r="A21" s="1" t="s">
        <v>44</v>
      </c>
      <c r="B21" s="309"/>
      <c r="C21" s="241"/>
      <c r="D21" s="299"/>
      <c r="E21" s="241"/>
      <c r="F21" s="310"/>
      <c r="G21" s="298">
        <v>2459</v>
      </c>
      <c r="H21" s="237"/>
      <c r="I21" s="299"/>
      <c r="J21" s="237"/>
      <c r="K21" s="238">
        <f t="shared" si="0"/>
      </c>
      <c r="L21" s="300"/>
      <c r="M21" s="301"/>
      <c r="N21" s="301"/>
      <c r="O21" s="301"/>
      <c r="P21" s="302"/>
      <c r="Q21" s="312"/>
      <c r="R21" s="237"/>
      <c r="S21" s="237"/>
      <c r="T21" s="237"/>
      <c r="U21" s="238">
        <f t="shared" si="4"/>
      </c>
      <c r="V21" s="236">
        <v>4844</v>
      </c>
      <c r="W21" s="237">
        <v>1237</v>
      </c>
      <c r="X21" s="239">
        <f>W21/V21*100</f>
        <v>25.536746490503713</v>
      </c>
      <c r="Y21" s="237">
        <v>1755</v>
      </c>
      <c r="Z21" s="316">
        <f>IF(Y21&gt;0,Y21/W21*10,"")</f>
        <v>14.187550525464834</v>
      </c>
      <c r="AA21" s="303"/>
      <c r="AB21" s="301"/>
      <c r="AC21" s="301"/>
      <c r="AD21" s="235"/>
      <c r="AE21" s="311"/>
      <c r="AF21" s="295"/>
      <c r="AG21" s="295"/>
      <c r="AH21" s="295"/>
      <c r="AI21" s="297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427</v>
      </c>
      <c r="AU21" s="237">
        <f>AT21/AS21*100</f>
        <v>57.859078590785906</v>
      </c>
      <c r="AV21" s="237">
        <v>10165</v>
      </c>
      <c r="AW21" s="378">
        <f t="shared" si="1"/>
        <v>238.05620608899295</v>
      </c>
      <c r="AX21" s="312"/>
      <c r="AY21" s="237"/>
      <c r="AZ21" s="243"/>
      <c r="BA21" s="237"/>
      <c r="BB21" s="240">
        <f t="shared" si="2"/>
      </c>
      <c r="BC21" s="236">
        <v>55</v>
      </c>
      <c r="BD21" s="237"/>
      <c r="BE21" s="239"/>
      <c r="BF21" s="237"/>
      <c r="BG21" s="378">
        <f t="shared" si="3"/>
      </c>
    </row>
    <row r="22" spans="1:59" ht="15.75">
      <c r="A22" s="1" t="s">
        <v>45</v>
      </c>
      <c r="B22" s="309"/>
      <c r="C22" s="241"/>
      <c r="D22" s="299"/>
      <c r="E22" s="241"/>
      <c r="F22" s="310"/>
      <c r="G22" s="298">
        <v>5436</v>
      </c>
      <c r="H22" s="237"/>
      <c r="I22" s="299"/>
      <c r="J22" s="237"/>
      <c r="K22" s="238">
        <f t="shared" si="0"/>
      </c>
      <c r="L22" s="300"/>
      <c r="M22" s="237"/>
      <c r="N22" s="237"/>
      <c r="O22" s="301"/>
      <c r="P22" s="302"/>
      <c r="Q22" s="312"/>
      <c r="R22" s="237"/>
      <c r="S22" s="237"/>
      <c r="T22" s="237"/>
      <c r="U22" s="238">
        <f t="shared" si="4"/>
      </c>
      <c r="V22" s="236"/>
      <c r="W22" s="237"/>
      <c r="X22" s="239"/>
      <c r="Y22" s="237"/>
      <c r="Z22" s="316">
        <f>IF(Y22&gt;0,Y22/W22*10,"")</f>
      </c>
      <c r="AA22" s="303"/>
      <c r="AB22" s="301"/>
      <c r="AC22" s="301"/>
      <c r="AD22" s="235"/>
      <c r="AE22" s="311"/>
      <c r="AF22" s="295"/>
      <c r="AG22" s="295"/>
      <c r="AH22" s="295"/>
      <c r="AI22" s="297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78"/>
      <c r="AX22" s="312">
        <v>11</v>
      </c>
      <c r="AY22" s="237"/>
      <c r="AZ22" s="243"/>
      <c r="BA22" s="237"/>
      <c r="BB22" s="240">
        <f t="shared" si="2"/>
      </c>
      <c r="BC22" s="236">
        <v>1</v>
      </c>
      <c r="BD22" s="237"/>
      <c r="BE22" s="239"/>
      <c r="BF22" s="237"/>
      <c r="BG22" s="378">
        <f t="shared" si="3"/>
      </c>
    </row>
    <row r="23" spans="1:59" ht="15.75">
      <c r="A23" s="1" t="s">
        <v>46</v>
      </c>
      <c r="B23" s="309"/>
      <c r="C23" s="241"/>
      <c r="D23" s="299"/>
      <c r="E23" s="241"/>
      <c r="F23" s="310"/>
      <c r="G23" s="298">
        <v>9034</v>
      </c>
      <c r="H23" s="237"/>
      <c r="I23" s="299"/>
      <c r="J23" s="237"/>
      <c r="K23" s="238">
        <f t="shared" si="0"/>
      </c>
      <c r="L23" s="315">
        <v>1697</v>
      </c>
      <c r="M23" s="237">
        <v>946</v>
      </c>
      <c r="N23" s="239">
        <f>M23/L23*100</f>
        <v>55.74543311726576</v>
      </c>
      <c r="O23" s="237">
        <v>32715</v>
      </c>
      <c r="P23" s="316">
        <f>IF(O23&gt;0,O23/M23*10,"")</f>
        <v>345.8245243128964</v>
      </c>
      <c r="Q23" s="312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6">
        <f>IF(Y23&gt;0,Y23/W23*10,"")</f>
      </c>
      <c r="AA23" s="303"/>
      <c r="AB23" s="301"/>
      <c r="AC23" s="301"/>
      <c r="AD23" s="235"/>
      <c r="AE23" s="311"/>
      <c r="AF23" s="295"/>
      <c r="AG23" s="295"/>
      <c r="AH23" s="295"/>
      <c r="AI23" s="297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200</v>
      </c>
      <c r="AU23" s="237">
        <f>AT23/AS23*100</f>
        <v>13.449899125756556</v>
      </c>
      <c r="AV23" s="237">
        <v>2600</v>
      </c>
      <c r="AW23" s="378">
        <f>IF(AV23&gt;0,AV23/AT23*10,"")</f>
        <v>130</v>
      </c>
      <c r="AX23" s="312">
        <v>8</v>
      </c>
      <c r="AY23" s="237">
        <v>8</v>
      </c>
      <c r="AZ23" s="243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22</v>
      </c>
      <c r="BE23" s="242">
        <f>BD23/BC23*100</f>
        <v>52.38095238095239</v>
      </c>
      <c r="BF23" s="237">
        <v>99</v>
      </c>
      <c r="BG23" s="378">
        <f t="shared" si="3"/>
        <v>45</v>
      </c>
    </row>
    <row r="24" spans="1:59" ht="15.75">
      <c r="A24" s="1" t="s">
        <v>47</v>
      </c>
      <c r="B24" s="309"/>
      <c r="C24" s="241"/>
      <c r="D24" s="299"/>
      <c r="E24" s="241"/>
      <c r="F24" s="310"/>
      <c r="G24" s="298">
        <v>10942</v>
      </c>
      <c r="H24" s="237"/>
      <c r="I24" s="299"/>
      <c r="J24" s="237"/>
      <c r="K24" s="238">
        <f t="shared" si="0"/>
      </c>
      <c r="L24" s="315">
        <v>10037</v>
      </c>
      <c r="M24" s="237">
        <v>2505</v>
      </c>
      <c r="N24" s="239">
        <f>M24/L24*100</f>
        <v>24.957656670319817</v>
      </c>
      <c r="O24" s="237">
        <v>82105</v>
      </c>
      <c r="P24" s="316">
        <f>IF(O24&gt;0,O24/M24*10,"")</f>
        <v>327.7644710578842</v>
      </c>
      <c r="Q24" s="312">
        <v>78</v>
      </c>
      <c r="R24" s="237"/>
      <c r="S24" s="395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6">
        <f>IF(Y24&gt;0,Y24/W24*10,"")</f>
        <v>27</v>
      </c>
      <c r="AA24" s="303"/>
      <c r="AB24" s="301"/>
      <c r="AC24" s="301"/>
      <c r="AD24" s="235"/>
      <c r="AE24" s="311"/>
      <c r="AF24" s="295"/>
      <c r="AG24" s="295"/>
      <c r="AH24" s="295"/>
      <c r="AI24" s="297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78"/>
      <c r="AX24" s="312">
        <v>850</v>
      </c>
      <c r="AY24" s="237">
        <v>483</v>
      </c>
      <c r="AZ24" s="243">
        <f>AY24/AX24*100</f>
        <v>56.8235294117647</v>
      </c>
      <c r="BA24" s="237">
        <v>7158</v>
      </c>
      <c r="BB24" s="240">
        <f t="shared" si="2"/>
        <v>148.19875776397515</v>
      </c>
      <c r="BC24" s="236">
        <v>145</v>
      </c>
      <c r="BD24" s="237">
        <v>7</v>
      </c>
      <c r="BE24" s="242">
        <f>BD24/BC24*100</f>
        <v>4.827586206896552</v>
      </c>
      <c r="BF24" s="237">
        <v>105</v>
      </c>
      <c r="BG24" s="378">
        <f t="shared" si="3"/>
        <v>150</v>
      </c>
    </row>
    <row r="25" spans="1:59" ht="16.5" thickBot="1">
      <c r="A25" s="1" t="s">
        <v>48</v>
      </c>
      <c r="B25" s="309">
        <v>298</v>
      </c>
      <c r="C25" s="241">
        <v>298</v>
      </c>
      <c r="D25" s="299">
        <f>C25/B25*100</f>
        <v>100</v>
      </c>
      <c r="E25" s="241">
        <v>178</v>
      </c>
      <c r="F25" s="310">
        <f>E25/C25*10</f>
        <v>5.973154362416108</v>
      </c>
      <c r="G25" s="298">
        <v>25339</v>
      </c>
      <c r="H25" s="237">
        <v>10</v>
      </c>
      <c r="I25" s="299">
        <f>H25/G25*100</f>
        <v>0.03946485654524646</v>
      </c>
      <c r="J25" s="237">
        <v>20</v>
      </c>
      <c r="K25" s="238">
        <f t="shared" si="0"/>
        <v>20</v>
      </c>
      <c r="L25" s="315">
        <v>1232</v>
      </c>
      <c r="M25" s="237">
        <v>247</v>
      </c>
      <c r="N25" s="239">
        <f>M25/L25*100</f>
        <v>20.0487012987013</v>
      </c>
      <c r="O25" s="237">
        <v>7911</v>
      </c>
      <c r="P25" s="316">
        <f>IF(O25&gt;0,O25/M25*10,"")</f>
        <v>320.28340080971657</v>
      </c>
      <c r="Q25" s="312">
        <v>2278</v>
      </c>
      <c r="R25" s="237">
        <v>808</v>
      </c>
      <c r="S25" s="237">
        <f>R25/Q25*100</f>
        <v>35.46971027216857</v>
      </c>
      <c r="T25" s="237">
        <v>1516</v>
      </c>
      <c r="U25" s="235">
        <f>IF(T25&gt;0,T25/R25*10,"")</f>
        <v>18.762376237623762</v>
      </c>
      <c r="V25" s="236">
        <v>793</v>
      </c>
      <c r="W25" s="237">
        <v>793</v>
      </c>
      <c r="X25" s="239">
        <f>W25/V25*100</f>
        <v>100</v>
      </c>
      <c r="Y25" s="237">
        <v>840</v>
      </c>
      <c r="Z25" s="316">
        <f>Y25/W25*10</f>
        <v>10.592686002522067</v>
      </c>
      <c r="AA25" s="303"/>
      <c r="AB25" s="301"/>
      <c r="AC25" s="301"/>
      <c r="AD25" s="310"/>
      <c r="AE25" s="311">
        <v>728</v>
      </c>
      <c r="AF25" s="295"/>
      <c r="AG25" s="295"/>
      <c r="AH25" s="295"/>
      <c r="AI25" s="297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1557</v>
      </c>
      <c r="AU25" s="237">
        <f>AT25/AS25*100</f>
        <v>59.15653495440729</v>
      </c>
      <c r="AV25" s="237">
        <v>32298</v>
      </c>
      <c r="AW25" s="378">
        <f>IF(AV25&gt;0,AV25/AT25*10,"")</f>
        <v>207.4373795761079</v>
      </c>
      <c r="AX25" s="312">
        <v>25</v>
      </c>
      <c r="AY25" s="237">
        <v>25</v>
      </c>
      <c r="AZ25" s="243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78">
        <f t="shared" si="3"/>
      </c>
    </row>
    <row r="26" spans="1:59" ht="16.5" hidden="1" thickBot="1">
      <c r="A26" s="56" t="s">
        <v>69</v>
      </c>
      <c r="B26" s="317"/>
      <c r="C26" s="249"/>
      <c r="D26" s="318"/>
      <c r="E26" s="249"/>
      <c r="F26" s="319"/>
      <c r="G26" s="320"/>
      <c r="H26" s="246"/>
      <c r="I26" s="318"/>
      <c r="J26" s="246"/>
      <c r="K26" s="248"/>
      <c r="L26" s="321"/>
      <c r="M26" s="246"/>
      <c r="N26" s="242"/>
      <c r="O26" s="246"/>
      <c r="P26" s="322"/>
      <c r="Q26" s="323"/>
      <c r="R26" s="246"/>
      <c r="S26" s="237" t="e">
        <f>R26/Q26*100</f>
        <v>#DIV/0!</v>
      </c>
      <c r="T26" s="246"/>
      <c r="U26" s="244"/>
      <c r="V26" s="245"/>
      <c r="W26" s="246"/>
      <c r="X26" s="242"/>
      <c r="Y26" s="246"/>
      <c r="Z26" s="322"/>
      <c r="AA26" s="374"/>
      <c r="AB26" s="324"/>
      <c r="AC26" s="324"/>
      <c r="AD26" s="319"/>
      <c r="AE26" s="325"/>
      <c r="AF26" s="326"/>
      <c r="AG26" s="326"/>
      <c r="AH26" s="326"/>
      <c r="AI26" s="327"/>
      <c r="AJ26" s="245"/>
      <c r="AK26" s="246"/>
      <c r="AL26" s="242"/>
      <c r="AM26" s="246"/>
      <c r="AN26" s="248"/>
      <c r="AO26" s="245"/>
      <c r="AP26" s="246"/>
      <c r="AQ26" s="246"/>
      <c r="AR26" s="244"/>
      <c r="AS26" s="245"/>
      <c r="AT26" s="246"/>
      <c r="AU26" s="246"/>
      <c r="AV26" s="246"/>
      <c r="AW26" s="379"/>
      <c r="AX26" s="323"/>
      <c r="AY26" s="246"/>
      <c r="AZ26" s="247"/>
      <c r="BA26" s="246"/>
      <c r="BB26" s="248"/>
      <c r="BC26" s="245">
        <v>89</v>
      </c>
      <c r="BD26" s="246">
        <v>3.45</v>
      </c>
      <c r="BE26" s="242">
        <f>BD26/BC26*100</f>
        <v>3.876404494382023</v>
      </c>
      <c r="BF26" s="246">
        <v>168</v>
      </c>
      <c r="BG26" s="379">
        <f t="shared" si="3"/>
        <v>486.9565217391304</v>
      </c>
    </row>
    <row r="27" spans="1:59" ht="16.5" thickBot="1">
      <c r="A27" s="85" t="s">
        <v>49</v>
      </c>
      <c r="B27" s="328">
        <f>SUM(B5:B25)</f>
        <v>6177</v>
      </c>
      <c r="C27" s="328">
        <f>SUM(C5:C25)</f>
        <v>6177</v>
      </c>
      <c r="D27" s="329">
        <f>C27/B27*100</f>
        <v>100</v>
      </c>
      <c r="E27" s="328">
        <f>SUM(E5:E25)</f>
        <v>6497</v>
      </c>
      <c r="F27" s="330">
        <f>E27/C27*10</f>
        <v>10.518050833738059</v>
      </c>
      <c r="G27" s="254">
        <f>SUM(G5:G25)</f>
        <v>216575</v>
      </c>
      <c r="H27" s="255">
        <f>SUM(H6:H25)</f>
        <v>1875</v>
      </c>
      <c r="I27" s="331">
        <f>H27/G27*100</f>
        <v>0.8657508946092577</v>
      </c>
      <c r="J27" s="255">
        <f>SUM(J6:J25)</f>
        <v>1439</v>
      </c>
      <c r="K27" s="257">
        <f t="shared" si="0"/>
        <v>7.674666666666666</v>
      </c>
      <c r="L27" s="332">
        <f>SUM(L5:L25)</f>
        <v>12966</v>
      </c>
      <c r="M27" s="333">
        <f>SUM(M6:M25)</f>
        <v>3698</v>
      </c>
      <c r="N27" s="334">
        <f>M27/L27*100</f>
        <v>28.520746567946937</v>
      </c>
      <c r="O27" s="335">
        <f>SUM(O6:O25)</f>
        <v>122731</v>
      </c>
      <c r="P27" s="336">
        <f>IF(O27&gt;0,O27/M27*10,"")</f>
        <v>331.8848025959978</v>
      </c>
      <c r="Q27" s="335">
        <f>SUM(Q5:Q25)</f>
        <v>4698</v>
      </c>
      <c r="R27" s="255">
        <f>SUM(R6:R25)</f>
        <v>2870</v>
      </c>
      <c r="S27" s="255">
        <f>R27/Q27*100</f>
        <v>61.089825457641545</v>
      </c>
      <c r="T27" s="255">
        <f>SUM(T6:T25)</f>
        <v>2561</v>
      </c>
      <c r="U27" s="337">
        <f>IF(T27&gt;0,T27/R27*10,"")</f>
        <v>8.923344947735192</v>
      </c>
      <c r="V27" s="254">
        <f>SUM(V5:V25)</f>
        <v>6685</v>
      </c>
      <c r="W27" s="255">
        <f>SUM(W6:W25)</f>
        <v>2180</v>
      </c>
      <c r="X27" s="258">
        <f>W27/V27*100</f>
        <v>32.61032161555722</v>
      </c>
      <c r="Y27" s="255">
        <f>SUM(Y6:Y25)</f>
        <v>3000</v>
      </c>
      <c r="Z27" s="376">
        <f>IF(Y27&gt;0,Y27/W27*10,"")</f>
        <v>13.761467889908257</v>
      </c>
      <c r="AA27" s="335">
        <f>SUM(AA5:AA25)</f>
        <v>652</v>
      </c>
      <c r="AB27" s="255">
        <f>SUM(AB6:AB25)</f>
        <v>0</v>
      </c>
      <c r="AC27" s="255">
        <f>SUM(AC6:AC25)</f>
        <v>0</v>
      </c>
      <c r="AD27" s="337" t="e">
        <f>AC27/AB27*10</f>
        <v>#DIV/0!</v>
      </c>
      <c r="AE27" s="338">
        <f>SUM(AE6:AE25)</f>
        <v>3205</v>
      </c>
      <c r="AF27" s="328">
        <f>SUM(AF6:AF25)</f>
        <v>2157</v>
      </c>
      <c r="AG27" s="339">
        <f>AF27/AE27*100</f>
        <v>67.30109204368175</v>
      </c>
      <c r="AH27" s="328">
        <f>SUM(AH6:AH25)</f>
        <v>1291</v>
      </c>
      <c r="AI27" s="340">
        <f>AH27/AF27*10</f>
        <v>5.98516458043579</v>
      </c>
      <c r="AJ27" s="254">
        <f>SUM(AJ5:AJ25)</f>
        <v>5618</v>
      </c>
      <c r="AK27" s="255">
        <f>SUM(AK5:AK26)</f>
        <v>4463</v>
      </c>
      <c r="AL27" s="258">
        <f>AK27/AJ27*100</f>
        <v>79.44108223567106</v>
      </c>
      <c r="AM27" s="255">
        <f>SUM(AM5:AM26)</f>
        <v>5034</v>
      </c>
      <c r="AN27" s="257">
        <f>AM27/AK27*10</f>
        <v>11.279408469639256</v>
      </c>
      <c r="AO27" s="254">
        <f>SUM(AO5:AO25)</f>
        <v>15</v>
      </c>
      <c r="AP27" s="255"/>
      <c r="AQ27" s="255"/>
      <c r="AR27" s="250"/>
      <c r="AS27" s="251">
        <f>SUM(AS6:AS25)</f>
        <v>12871</v>
      </c>
      <c r="AT27" s="250">
        <f>SUM(AT6:AT25)</f>
        <v>6784</v>
      </c>
      <c r="AU27" s="252">
        <f>AT27/AS27*100</f>
        <v>52.70763732421724</v>
      </c>
      <c r="AV27" s="253">
        <f>SUM(AV6:AV25)</f>
        <v>94723</v>
      </c>
      <c r="AW27" s="259">
        <f>IF(AV27&gt;0,AV27/AT27*10,"")</f>
        <v>139.62706367924528</v>
      </c>
      <c r="AX27" s="335">
        <f>SUM(AX5:AX25)</f>
        <v>1504.9</v>
      </c>
      <c r="AY27" s="255">
        <f>SUM(AY5:AY25)</f>
        <v>893</v>
      </c>
      <c r="AZ27" s="256">
        <f>AY27/AX27*100</f>
        <v>59.33949099607947</v>
      </c>
      <c r="BA27" s="255">
        <f>SUM(BA5:BA25)</f>
        <v>11688</v>
      </c>
      <c r="BB27" s="257">
        <f>BA27/AY27*10</f>
        <v>130.88465845464725</v>
      </c>
      <c r="BC27" s="254">
        <f>SUM(BC5:BC26)</f>
        <v>1328.1</v>
      </c>
      <c r="BD27" s="254">
        <f>SUM(BD5:BD26)</f>
        <v>682.95</v>
      </c>
      <c r="BE27" s="258">
        <f>BD27/BC27*100</f>
        <v>51.423085611023275</v>
      </c>
      <c r="BF27" s="254">
        <f>SUM(BF5:BF26)</f>
        <v>15534</v>
      </c>
      <c r="BG27" s="259">
        <f t="shared" si="3"/>
        <v>227.4544256534153</v>
      </c>
    </row>
    <row r="28" spans="1:59" ht="16.5" thickBot="1">
      <c r="A28" s="341" t="s">
        <v>50</v>
      </c>
      <c r="B28" s="342">
        <v>7182</v>
      </c>
      <c r="C28" s="342">
        <v>6312</v>
      </c>
      <c r="D28" s="265">
        <v>87.9</v>
      </c>
      <c r="E28" s="342">
        <v>3364.8</v>
      </c>
      <c r="F28" s="263">
        <v>5.330798479087453</v>
      </c>
      <c r="G28" s="261">
        <v>232257</v>
      </c>
      <c r="H28" s="262">
        <v>13291</v>
      </c>
      <c r="I28" s="265">
        <v>5.7225401171977595</v>
      </c>
      <c r="J28" s="262">
        <v>17458</v>
      </c>
      <c r="K28" s="260">
        <v>13.13520427356858</v>
      </c>
      <c r="L28" s="343">
        <v>14727</v>
      </c>
      <c r="M28" s="344">
        <v>4325</v>
      </c>
      <c r="N28" s="344">
        <v>29.36782779928023</v>
      </c>
      <c r="O28" s="344">
        <v>143786</v>
      </c>
      <c r="P28" s="381">
        <v>332.4531791907514</v>
      </c>
      <c r="Q28" s="261">
        <v>4709</v>
      </c>
      <c r="R28" s="262">
        <v>3687</v>
      </c>
      <c r="S28" s="265">
        <v>78.29687831811425</v>
      </c>
      <c r="T28" s="262">
        <v>3977</v>
      </c>
      <c r="U28" s="260">
        <v>10.786547328451315</v>
      </c>
      <c r="V28" s="261">
        <v>12729</v>
      </c>
      <c r="W28" s="262">
        <v>5930</v>
      </c>
      <c r="X28" s="265">
        <v>46.586534684578524</v>
      </c>
      <c r="Y28" s="262">
        <v>4090</v>
      </c>
      <c r="Z28" s="377">
        <v>6.897133220910624</v>
      </c>
      <c r="AA28" s="375"/>
      <c r="AB28" s="262"/>
      <c r="AC28" s="262"/>
      <c r="AD28" s="260"/>
      <c r="AE28" s="261">
        <v>3712</v>
      </c>
      <c r="AF28" s="262">
        <v>472</v>
      </c>
      <c r="AG28" s="345">
        <v>12.71551724137931</v>
      </c>
      <c r="AH28" s="262">
        <v>208</v>
      </c>
      <c r="AI28" s="263">
        <v>4.406779661016949</v>
      </c>
      <c r="AJ28" s="261"/>
      <c r="AK28" s="262"/>
      <c r="AL28" s="265"/>
      <c r="AM28" s="262"/>
      <c r="AN28" s="263"/>
      <c r="AO28" s="261"/>
      <c r="AP28" s="262"/>
      <c r="AQ28" s="262"/>
      <c r="AR28" s="260"/>
      <c r="AS28" s="261">
        <v>13041</v>
      </c>
      <c r="AT28" s="262">
        <v>9655</v>
      </c>
      <c r="AU28" s="262">
        <v>74.03573345602331</v>
      </c>
      <c r="AV28" s="262">
        <v>139786</v>
      </c>
      <c r="AW28" s="380">
        <v>144.78094251683066</v>
      </c>
      <c r="AX28" s="375">
        <v>1849.8</v>
      </c>
      <c r="AY28" s="262">
        <v>714</v>
      </c>
      <c r="AZ28" s="262">
        <v>38.598767434317224</v>
      </c>
      <c r="BA28" s="262">
        <v>9863</v>
      </c>
      <c r="BB28" s="263">
        <v>138.1372549019608</v>
      </c>
      <c r="BC28" s="261">
        <v>1282.7</v>
      </c>
      <c r="BD28" s="262">
        <v>214</v>
      </c>
      <c r="BE28" s="264">
        <v>16.683558119591485</v>
      </c>
      <c r="BF28" s="262">
        <v>4759.4</v>
      </c>
      <c r="BG28" s="380">
        <v>222.4018691588785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27" sqref="Q27:S27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8" t="s">
        <v>85</v>
      </c>
      <c r="B1" s="548"/>
      <c r="C1" s="548"/>
      <c r="D1" s="548"/>
      <c r="E1" s="548"/>
      <c r="F1" s="548"/>
      <c r="G1" s="548"/>
      <c r="H1" s="548"/>
      <c r="I1" s="548"/>
      <c r="J1" s="548"/>
      <c r="K1" s="162"/>
      <c r="L1" s="162"/>
      <c r="M1" s="162"/>
      <c r="N1" s="162"/>
      <c r="O1" s="162"/>
      <c r="P1" s="162"/>
      <c r="Q1" s="549">
        <v>43004</v>
      </c>
      <c r="R1" s="550"/>
      <c r="S1" s="550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51" t="s">
        <v>0</v>
      </c>
      <c r="B3" s="553" t="s">
        <v>86</v>
      </c>
      <c r="C3" s="554"/>
      <c r="D3" s="555"/>
      <c r="E3" s="556" t="s">
        <v>3</v>
      </c>
      <c r="F3" s="557"/>
      <c r="G3" s="558"/>
      <c r="H3" s="559" t="s">
        <v>4</v>
      </c>
      <c r="I3" s="560"/>
      <c r="J3" s="561"/>
      <c r="K3" s="559" t="s">
        <v>87</v>
      </c>
      <c r="L3" s="560"/>
      <c r="M3" s="561"/>
      <c r="N3" s="562" t="s">
        <v>94</v>
      </c>
      <c r="O3" s="563"/>
      <c r="P3" s="564"/>
      <c r="Q3" s="559" t="s">
        <v>52</v>
      </c>
      <c r="R3" s="560"/>
      <c r="S3" s="561"/>
    </row>
    <row r="4" spans="1:19" ht="135" customHeight="1" thickBot="1">
      <c r="A4" s="552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91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91" t="s">
        <v>79</v>
      </c>
      <c r="B6" s="39">
        <f aca="true" t="shared" si="0" ref="B6:B25">E6+H6+K6</f>
        <v>3940</v>
      </c>
      <c r="C6" s="2">
        <f aca="true" t="shared" si="1" ref="C6:C16">F6+I6+L6</f>
        <v>3590</v>
      </c>
      <c r="D6" s="40">
        <f aca="true" t="shared" si="2" ref="D6:D13">C6/B6*100</f>
        <v>91.11675126903553</v>
      </c>
      <c r="E6" s="186">
        <v>3720</v>
      </c>
      <c r="F6" s="187">
        <v>2090</v>
      </c>
      <c r="G6" s="188">
        <f>F6/E6*100</f>
        <v>56.18279569892473</v>
      </c>
      <c r="H6" s="186">
        <v>220</v>
      </c>
      <c r="I6" s="189">
        <v>1500</v>
      </c>
      <c r="J6" s="190">
        <f aca="true" t="shared" si="3" ref="J6:J14">I6/H6*100</f>
        <v>681.8181818181819</v>
      </c>
      <c r="K6" s="186"/>
      <c r="L6" s="191"/>
      <c r="M6" s="188"/>
      <c r="N6" s="192"/>
      <c r="O6" s="193"/>
      <c r="P6" s="188"/>
      <c r="Q6" s="194"/>
      <c r="R6" s="189">
        <v>1245</v>
      </c>
      <c r="S6" s="190"/>
    </row>
    <row r="7" spans="1:19" ht="15.75">
      <c r="A7" s="391" t="s">
        <v>80</v>
      </c>
      <c r="B7" s="39">
        <f t="shared" si="0"/>
        <v>9370</v>
      </c>
      <c r="C7" s="2">
        <f t="shared" si="1"/>
        <v>10729</v>
      </c>
      <c r="D7" s="40">
        <f t="shared" si="2"/>
        <v>114.50373532550692</v>
      </c>
      <c r="E7" s="186">
        <v>8320</v>
      </c>
      <c r="F7" s="187">
        <v>9348</v>
      </c>
      <c r="G7" s="188">
        <f>F7/E7*100</f>
        <v>112.35576923076923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91" t="s">
        <v>31</v>
      </c>
      <c r="B8" s="39">
        <f t="shared" si="0"/>
        <v>2610</v>
      </c>
      <c r="C8" s="2">
        <f t="shared" si="1"/>
        <v>2810</v>
      </c>
      <c r="D8" s="40">
        <f t="shared" si="2"/>
        <v>107.66283524904215</v>
      </c>
      <c r="E8" s="186">
        <v>2160</v>
      </c>
      <c r="F8" s="187">
        <v>2310</v>
      </c>
      <c r="G8" s="188">
        <f>F8/E8*100</f>
        <v>106.94444444444444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227</v>
      </c>
      <c r="S8" s="190">
        <f>R8/Q8*100</f>
        <v>113.5</v>
      </c>
    </row>
    <row r="9" spans="1:19" ht="15.75">
      <c r="A9" s="391" t="s">
        <v>32</v>
      </c>
      <c r="B9" s="396">
        <f t="shared" si="0"/>
        <v>13240</v>
      </c>
      <c r="C9" s="397">
        <f t="shared" si="1"/>
        <v>11241</v>
      </c>
      <c r="D9" s="398">
        <f t="shared" si="2"/>
        <v>84.90181268882175</v>
      </c>
      <c r="E9" s="186">
        <v>11010</v>
      </c>
      <c r="F9" s="187">
        <v>10612</v>
      </c>
      <c r="G9" s="188">
        <f>F9/E9*100</f>
        <v>96.38510445049955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91" t="s">
        <v>90</v>
      </c>
      <c r="B10" s="39">
        <f t="shared" si="0"/>
        <v>14786</v>
      </c>
      <c r="C10" s="2">
        <f t="shared" si="1"/>
        <v>14941</v>
      </c>
      <c r="D10" s="40">
        <f t="shared" si="2"/>
        <v>101.04828892195319</v>
      </c>
      <c r="E10" s="186">
        <v>12691</v>
      </c>
      <c r="F10" s="187">
        <v>13786</v>
      </c>
      <c r="G10" s="188">
        <f aca="true" t="shared" si="4" ref="G10:G20">F10/E10*100</f>
        <v>108.62816168938619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91" t="s">
        <v>34</v>
      </c>
      <c r="B11" s="39">
        <f t="shared" si="0"/>
        <v>21021</v>
      </c>
      <c r="C11" s="2">
        <f t="shared" si="1"/>
        <v>24756</v>
      </c>
      <c r="D11" s="40">
        <f t="shared" si="2"/>
        <v>117.7679463393749</v>
      </c>
      <c r="E11" s="186">
        <v>19976</v>
      </c>
      <c r="F11" s="187">
        <v>23814</v>
      </c>
      <c r="G11" s="188">
        <f t="shared" si="4"/>
        <v>119.21305566680016</v>
      </c>
      <c r="H11" s="186">
        <v>1045</v>
      </c>
      <c r="I11" s="189">
        <v>942</v>
      </c>
      <c r="J11" s="190">
        <f t="shared" si="3"/>
        <v>90.14354066985646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91" t="s">
        <v>35</v>
      </c>
      <c r="B12" s="39">
        <f t="shared" si="0"/>
        <v>37683</v>
      </c>
      <c r="C12" s="2">
        <f t="shared" si="1"/>
        <v>41873</v>
      </c>
      <c r="D12" s="40">
        <f t="shared" si="2"/>
        <v>111.1190722607011</v>
      </c>
      <c r="E12" s="186">
        <v>26843</v>
      </c>
      <c r="F12" s="187">
        <v>35614</v>
      </c>
      <c r="G12" s="188">
        <f t="shared" si="4"/>
        <v>132.67518533695937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91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91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91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91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91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91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91" t="s">
        <v>42</v>
      </c>
      <c r="B19" s="39">
        <f t="shared" si="0"/>
        <v>8077</v>
      </c>
      <c r="C19" s="2">
        <f>F19+I19+L19</f>
        <v>6683</v>
      </c>
      <c r="D19" s="40">
        <f t="shared" si="5"/>
        <v>82.74111675126903</v>
      </c>
      <c r="E19" s="186">
        <v>5560</v>
      </c>
      <c r="F19" s="187">
        <v>5340</v>
      </c>
      <c r="G19" s="188">
        <f t="shared" si="4"/>
        <v>96.0431654676259</v>
      </c>
      <c r="H19" s="186">
        <v>2130</v>
      </c>
      <c r="I19" s="189">
        <v>892</v>
      </c>
      <c r="J19" s="190">
        <f>I19/H19*100</f>
        <v>41.87793427230047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91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91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6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91" t="s">
        <v>45</v>
      </c>
      <c r="B22" s="39">
        <f t="shared" si="0"/>
        <v>7649</v>
      </c>
      <c r="C22" s="2">
        <f t="shared" si="6"/>
        <v>8596</v>
      </c>
      <c r="D22" s="40">
        <f t="shared" si="5"/>
        <v>112.38070335991632</v>
      </c>
      <c r="E22" s="186">
        <v>7069</v>
      </c>
      <c r="F22" s="187">
        <v>7749</v>
      </c>
      <c r="G22" s="188">
        <f t="shared" si="7"/>
        <v>109.61946527090112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91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91" t="s">
        <v>84</v>
      </c>
      <c r="B24" s="396">
        <f t="shared" si="0"/>
        <v>17626</v>
      </c>
      <c r="C24" s="397">
        <v>15271</v>
      </c>
      <c r="D24" s="398">
        <f t="shared" si="5"/>
        <v>86.63905594008851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93"/>
      <c r="K24" s="394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91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282089</v>
      </c>
      <c r="D26" s="48">
        <f>C26/B26*100</f>
        <v>105.26612358523306</v>
      </c>
      <c r="E26" s="216">
        <f>SUM(E5:E25)</f>
        <v>240713</v>
      </c>
      <c r="F26" s="217">
        <f>SUM(F6:F25)</f>
        <v>263205</v>
      </c>
      <c r="G26" s="218">
        <f t="shared" si="7"/>
        <v>109.34390747487672</v>
      </c>
      <c r="H26" s="216">
        <f>SUM(H5:H25)</f>
        <v>26797</v>
      </c>
      <c r="I26" s="217">
        <f>SUM(I6:I25)</f>
        <v>18203</v>
      </c>
      <c r="J26" s="218">
        <f>I26/H26*100</f>
        <v>67.92924581109826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4333</v>
      </c>
      <c r="S26" s="222">
        <f>R26/Q26*100</f>
        <v>108.97887323943662</v>
      </c>
    </row>
    <row r="27" spans="1:19" ht="16.5" thickBot="1">
      <c r="A27" s="224" t="s">
        <v>50</v>
      </c>
      <c r="B27" s="225">
        <v>267860</v>
      </c>
      <c r="C27" s="226">
        <v>258186</v>
      </c>
      <c r="D27" s="49">
        <v>96.3884118569402</v>
      </c>
      <c r="E27" s="227">
        <v>240249</v>
      </c>
      <c r="F27" s="228">
        <v>232883</v>
      </c>
      <c r="G27" s="229">
        <v>96.93401429350382</v>
      </c>
      <c r="H27" s="227">
        <v>26781</v>
      </c>
      <c r="I27" s="228">
        <v>24739</v>
      </c>
      <c r="J27" s="230">
        <v>92.37519136701393</v>
      </c>
      <c r="K27" s="231">
        <v>830</v>
      </c>
      <c r="L27" s="232">
        <v>564</v>
      </c>
      <c r="M27" s="230">
        <v>67.95180722891565</v>
      </c>
      <c r="N27" s="233"/>
      <c r="O27" s="234"/>
      <c r="P27" s="230"/>
      <c r="Q27" s="227">
        <v>7855</v>
      </c>
      <c r="R27" s="228">
        <v>6753</v>
      </c>
      <c r="S27" s="230">
        <v>85.9707192870783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5" sqref="O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73" t="s">
        <v>97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4"/>
      <c r="M1" s="574"/>
      <c r="O1" s="571">
        <v>43004</v>
      </c>
      <c r="P1" s="572"/>
    </row>
    <row r="2" spans="1:9" ht="18.75" customHeight="1" thickBot="1">
      <c r="A2" s="399"/>
      <c r="F2" s="575"/>
      <c r="G2" s="575"/>
      <c r="H2" s="575"/>
      <c r="I2" s="575"/>
    </row>
    <row r="3" spans="1:16" ht="18.75" customHeight="1" thickBot="1">
      <c r="A3" s="576" t="s">
        <v>98</v>
      </c>
      <c r="B3" s="578" t="s">
        <v>99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80"/>
      <c r="N3" s="565" t="s">
        <v>100</v>
      </c>
      <c r="O3" s="566"/>
      <c r="P3" s="567"/>
    </row>
    <row r="4" spans="1:16" ht="18.75" customHeight="1">
      <c r="A4" s="577"/>
      <c r="B4" s="581" t="s">
        <v>101</v>
      </c>
      <c r="C4" s="582"/>
      <c r="D4" s="582"/>
      <c r="E4" s="583"/>
      <c r="F4" s="584" t="s">
        <v>102</v>
      </c>
      <c r="G4" s="585"/>
      <c r="H4" s="585"/>
      <c r="I4" s="586"/>
      <c r="J4" s="584" t="s">
        <v>103</v>
      </c>
      <c r="K4" s="585"/>
      <c r="L4" s="585"/>
      <c r="M4" s="586"/>
      <c r="N4" s="568"/>
      <c r="O4" s="569"/>
      <c r="P4" s="570"/>
    </row>
    <row r="5" spans="1:16" ht="19.5" thickBot="1">
      <c r="A5" s="577"/>
      <c r="B5" s="400" t="s">
        <v>104</v>
      </c>
      <c r="C5" s="401" t="s">
        <v>105</v>
      </c>
      <c r="D5" s="401" t="s">
        <v>106</v>
      </c>
      <c r="E5" s="402" t="s">
        <v>18</v>
      </c>
      <c r="F5" s="400" t="s">
        <v>104</v>
      </c>
      <c r="G5" s="401" t="s">
        <v>105</v>
      </c>
      <c r="H5" s="401" t="s">
        <v>106</v>
      </c>
      <c r="I5" s="403" t="s">
        <v>18</v>
      </c>
      <c r="J5" s="400" t="s">
        <v>104</v>
      </c>
      <c r="K5" s="401" t="s">
        <v>105</v>
      </c>
      <c r="L5" s="401" t="s">
        <v>106</v>
      </c>
      <c r="M5" s="403" t="s">
        <v>18</v>
      </c>
      <c r="N5" s="404" t="s">
        <v>104</v>
      </c>
      <c r="O5" s="405" t="s">
        <v>107</v>
      </c>
      <c r="P5" s="406" t="s">
        <v>18</v>
      </c>
    </row>
    <row r="6" spans="1:16" ht="18.75">
      <c r="A6" s="407" t="s">
        <v>28</v>
      </c>
      <c r="B6" s="408">
        <v>469</v>
      </c>
      <c r="C6" s="409">
        <v>469</v>
      </c>
      <c r="D6" s="409">
        <v>469</v>
      </c>
      <c r="E6" s="410">
        <f aca="true" t="shared" si="0" ref="E6:E27">D6/B6*100</f>
        <v>100</v>
      </c>
      <c r="F6" s="411"/>
      <c r="G6" s="412"/>
      <c r="H6" s="412"/>
      <c r="I6" s="413"/>
      <c r="J6" s="411"/>
      <c r="K6" s="412"/>
      <c r="L6" s="412"/>
      <c r="M6" s="413"/>
      <c r="N6" s="414"/>
      <c r="O6" s="415"/>
      <c r="P6" s="416"/>
    </row>
    <row r="7" spans="1:16" ht="18.75">
      <c r="A7" s="407" t="s">
        <v>29</v>
      </c>
      <c r="B7" s="417">
        <v>5955</v>
      </c>
      <c r="C7" s="418">
        <v>5955</v>
      </c>
      <c r="D7" s="418">
        <v>5955</v>
      </c>
      <c r="E7" s="419">
        <f t="shared" si="0"/>
        <v>100</v>
      </c>
      <c r="F7" s="420">
        <v>4499</v>
      </c>
      <c r="G7" s="421">
        <v>4499</v>
      </c>
      <c r="H7" s="421">
        <v>4499</v>
      </c>
      <c r="I7" s="422">
        <f aca="true" t="shared" si="1" ref="I7:I27">H7/F7*100</f>
        <v>100</v>
      </c>
      <c r="J7" s="420">
        <v>404</v>
      </c>
      <c r="K7" s="421">
        <v>404</v>
      </c>
      <c r="L7" s="421">
        <v>404</v>
      </c>
      <c r="M7" s="422">
        <f>L7/J7*100</f>
        <v>100</v>
      </c>
      <c r="N7" s="423">
        <v>4136</v>
      </c>
      <c r="O7" s="424">
        <v>3942</v>
      </c>
      <c r="P7" s="425">
        <f aca="true" t="shared" si="2" ref="P7:P26">IF(O7&gt;0,O7/N7*100,"")</f>
        <v>95.30947775628627</v>
      </c>
    </row>
    <row r="8" spans="1:16" ht="18.75">
      <c r="A8" s="407" t="s">
        <v>30</v>
      </c>
      <c r="B8" s="417">
        <v>5042</v>
      </c>
      <c r="C8" s="418">
        <v>5042</v>
      </c>
      <c r="D8" s="418">
        <v>5042</v>
      </c>
      <c r="E8" s="419">
        <f t="shared" si="0"/>
        <v>100</v>
      </c>
      <c r="F8" s="420">
        <v>3022</v>
      </c>
      <c r="G8" s="421">
        <v>3022</v>
      </c>
      <c r="H8" s="421">
        <v>3022</v>
      </c>
      <c r="I8" s="422">
        <f t="shared" si="1"/>
        <v>100</v>
      </c>
      <c r="J8" s="420"/>
      <c r="K8" s="421"/>
      <c r="L8" s="421"/>
      <c r="M8" s="422"/>
      <c r="N8" s="423">
        <v>8116</v>
      </c>
      <c r="O8" s="424">
        <v>8339</v>
      </c>
      <c r="P8" s="425">
        <f t="shared" si="2"/>
        <v>102.74765894529325</v>
      </c>
    </row>
    <row r="9" spans="1:16" ht="18.75">
      <c r="A9" s="407" t="s">
        <v>31</v>
      </c>
      <c r="B9" s="417">
        <v>3723</v>
      </c>
      <c r="C9" s="418">
        <v>3723</v>
      </c>
      <c r="D9" s="418">
        <v>3723</v>
      </c>
      <c r="E9" s="419">
        <f t="shared" si="0"/>
        <v>100</v>
      </c>
      <c r="F9" s="420">
        <v>2482</v>
      </c>
      <c r="G9" s="421">
        <v>2482</v>
      </c>
      <c r="H9" s="421">
        <v>2482</v>
      </c>
      <c r="I9" s="422">
        <f t="shared" si="1"/>
        <v>100</v>
      </c>
      <c r="J9" s="420"/>
      <c r="K9" s="421"/>
      <c r="L9" s="421"/>
      <c r="M9" s="422"/>
      <c r="N9" s="423">
        <v>5045</v>
      </c>
      <c r="O9" s="424">
        <v>2392</v>
      </c>
      <c r="P9" s="425">
        <f t="shared" si="2"/>
        <v>47.41328047571854</v>
      </c>
    </row>
    <row r="10" spans="1:16" ht="18.75">
      <c r="A10" s="407" t="s">
        <v>32</v>
      </c>
      <c r="B10" s="417">
        <v>2759</v>
      </c>
      <c r="C10" s="418">
        <v>2759</v>
      </c>
      <c r="D10" s="418">
        <v>2759</v>
      </c>
      <c r="E10" s="419">
        <f t="shared" si="0"/>
        <v>100</v>
      </c>
      <c r="F10" s="420">
        <v>185</v>
      </c>
      <c r="G10" s="421">
        <v>185</v>
      </c>
      <c r="H10" s="421">
        <v>185</v>
      </c>
      <c r="I10" s="422">
        <f t="shared" si="1"/>
        <v>100</v>
      </c>
      <c r="J10" s="420"/>
      <c r="K10" s="421"/>
      <c r="L10" s="421"/>
      <c r="M10" s="422"/>
      <c r="N10" s="423">
        <v>14821</v>
      </c>
      <c r="O10" s="424">
        <v>9626</v>
      </c>
      <c r="P10" s="425">
        <f t="shared" si="2"/>
        <v>64.94838404965927</v>
      </c>
    </row>
    <row r="11" spans="1:16" ht="18.75">
      <c r="A11" s="407" t="s">
        <v>33</v>
      </c>
      <c r="B11" s="417">
        <v>3383</v>
      </c>
      <c r="C11" s="418">
        <v>3383</v>
      </c>
      <c r="D11" s="418">
        <v>3383</v>
      </c>
      <c r="E11" s="419">
        <f t="shared" si="0"/>
        <v>100</v>
      </c>
      <c r="F11" s="420">
        <v>6286</v>
      </c>
      <c r="G11" s="421">
        <v>6286</v>
      </c>
      <c r="H11" s="421">
        <v>6286</v>
      </c>
      <c r="I11" s="422">
        <f t="shared" si="1"/>
        <v>100</v>
      </c>
      <c r="J11" s="420"/>
      <c r="K11" s="421"/>
      <c r="L11" s="421"/>
      <c r="M11" s="422"/>
      <c r="N11" s="423">
        <v>20576</v>
      </c>
      <c r="O11" s="424">
        <v>19000</v>
      </c>
      <c r="P11" s="425">
        <f t="shared" si="2"/>
        <v>92.34059097978226</v>
      </c>
    </row>
    <row r="12" spans="1:16" ht="18.75">
      <c r="A12" s="407" t="s">
        <v>34</v>
      </c>
      <c r="B12" s="417">
        <v>4080</v>
      </c>
      <c r="C12" s="418">
        <v>4080</v>
      </c>
      <c r="D12" s="418">
        <v>4080</v>
      </c>
      <c r="E12" s="419">
        <f t="shared" si="0"/>
        <v>100</v>
      </c>
      <c r="F12" s="420">
        <v>2472</v>
      </c>
      <c r="G12" s="421">
        <v>2472</v>
      </c>
      <c r="H12" s="421">
        <v>2472</v>
      </c>
      <c r="I12" s="422">
        <f t="shared" si="1"/>
        <v>100</v>
      </c>
      <c r="J12" s="420"/>
      <c r="K12" s="421"/>
      <c r="L12" s="421"/>
      <c r="M12" s="422"/>
      <c r="N12" s="423">
        <v>27525</v>
      </c>
      <c r="O12" s="424">
        <v>12761</v>
      </c>
      <c r="P12" s="425">
        <f t="shared" si="2"/>
        <v>46.36148955495005</v>
      </c>
    </row>
    <row r="13" spans="1:16" ht="18.75">
      <c r="A13" s="407" t="s">
        <v>35</v>
      </c>
      <c r="B13" s="417">
        <v>4397</v>
      </c>
      <c r="C13" s="418">
        <v>4397</v>
      </c>
      <c r="D13" s="418">
        <v>4397</v>
      </c>
      <c r="E13" s="419">
        <f t="shared" si="0"/>
        <v>100</v>
      </c>
      <c r="F13" s="420">
        <v>10375</v>
      </c>
      <c r="G13" s="421">
        <v>9825</v>
      </c>
      <c r="H13" s="421">
        <v>9825</v>
      </c>
      <c r="I13" s="422">
        <f t="shared" si="1"/>
        <v>94.6987951807229</v>
      </c>
      <c r="J13" s="420"/>
      <c r="K13" s="421"/>
      <c r="L13" s="421"/>
      <c r="M13" s="422"/>
      <c r="N13" s="423">
        <v>72858</v>
      </c>
      <c r="O13" s="424">
        <v>49354</v>
      </c>
      <c r="P13" s="425">
        <f t="shared" si="2"/>
        <v>67.73998737269757</v>
      </c>
    </row>
    <row r="14" spans="1:16" ht="18.75">
      <c r="A14" s="407" t="s">
        <v>36</v>
      </c>
      <c r="B14" s="417">
        <v>2564</v>
      </c>
      <c r="C14" s="418">
        <v>2564</v>
      </c>
      <c r="D14" s="418">
        <v>2564</v>
      </c>
      <c r="E14" s="419">
        <f t="shared" si="0"/>
        <v>100</v>
      </c>
      <c r="F14" s="420">
        <v>1394</v>
      </c>
      <c r="G14" s="421">
        <v>1394</v>
      </c>
      <c r="H14" s="421">
        <v>1394</v>
      </c>
      <c r="I14" s="422">
        <f t="shared" si="1"/>
        <v>100</v>
      </c>
      <c r="J14" s="420"/>
      <c r="K14" s="421"/>
      <c r="L14" s="421"/>
      <c r="M14" s="422"/>
      <c r="N14" s="423">
        <v>14379</v>
      </c>
      <c r="O14" s="424">
        <v>7939</v>
      </c>
      <c r="P14" s="425">
        <f t="shared" si="2"/>
        <v>55.212462619097295</v>
      </c>
    </row>
    <row r="15" spans="1:16" ht="18.75">
      <c r="A15" s="407" t="s">
        <v>37</v>
      </c>
      <c r="B15" s="417">
        <v>484</v>
      </c>
      <c r="C15" s="418">
        <v>484</v>
      </c>
      <c r="D15" s="418">
        <v>484</v>
      </c>
      <c r="E15" s="419">
        <f t="shared" si="0"/>
        <v>100</v>
      </c>
      <c r="F15" s="420">
        <v>961</v>
      </c>
      <c r="G15" s="421">
        <v>961</v>
      </c>
      <c r="H15" s="421">
        <v>961</v>
      </c>
      <c r="I15" s="422">
        <f t="shared" si="1"/>
        <v>100</v>
      </c>
      <c r="J15" s="420"/>
      <c r="K15" s="421"/>
      <c r="L15" s="421"/>
      <c r="M15" s="422"/>
      <c r="N15" s="423">
        <v>31177</v>
      </c>
      <c r="O15" s="424">
        <v>19790</v>
      </c>
      <c r="P15" s="425">
        <f t="shared" si="2"/>
        <v>63.47628059146165</v>
      </c>
    </row>
    <row r="16" spans="1:16" ht="18.75">
      <c r="A16" s="407" t="s">
        <v>38</v>
      </c>
      <c r="B16" s="417">
        <v>3067</v>
      </c>
      <c r="C16" s="418">
        <v>3067</v>
      </c>
      <c r="D16" s="418">
        <v>3067</v>
      </c>
      <c r="E16" s="419">
        <f t="shared" si="0"/>
        <v>100</v>
      </c>
      <c r="F16" s="420">
        <v>1386</v>
      </c>
      <c r="G16" s="421">
        <v>1386</v>
      </c>
      <c r="H16" s="421">
        <v>1386</v>
      </c>
      <c r="I16" s="422">
        <f t="shared" si="1"/>
        <v>100</v>
      </c>
      <c r="J16" s="420"/>
      <c r="K16" s="421"/>
      <c r="L16" s="421"/>
      <c r="M16" s="422"/>
      <c r="N16" s="423">
        <v>24388</v>
      </c>
      <c r="O16" s="424">
        <v>21850</v>
      </c>
      <c r="P16" s="425">
        <f t="shared" si="2"/>
        <v>89.5932425783172</v>
      </c>
    </row>
    <row r="17" spans="1:16" ht="18.75">
      <c r="A17" s="407" t="s">
        <v>39</v>
      </c>
      <c r="B17" s="417">
        <v>1581</v>
      </c>
      <c r="C17" s="418">
        <v>1581</v>
      </c>
      <c r="D17" s="418">
        <v>1581</v>
      </c>
      <c r="E17" s="419">
        <f t="shared" si="0"/>
        <v>100</v>
      </c>
      <c r="F17" s="420">
        <v>600</v>
      </c>
      <c r="G17" s="421">
        <v>600</v>
      </c>
      <c r="H17" s="421">
        <v>600</v>
      </c>
      <c r="I17" s="422">
        <f t="shared" si="1"/>
        <v>100</v>
      </c>
      <c r="J17" s="420"/>
      <c r="K17" s="421"/>
      <c r="L17" s="421"/>
      <c r="M17" s="422"/>
      <c r="N17" s="423">
        <v>10293</v>
      </c>
      <c r="O17" s="424">
        <v>7269</v>
      </c>
      <c r="P17" s="425">
        <f t="shared" si="2"/>
        <v>70.62081025939959</v>
      </c>
    </row>
    <row r="18" spans="1:16" ht="18.75">
      <c r="A18" s="407" t="s">
        <v>40</v>
      </c>
      <c r="B18" s="417">
        <v>3570</v>
      </c>
      <c r="C18" s="418">
        <v>3570</v>
      </c>
      <c r="D18" s="418">
        <v>3570</v>
      </c>
      <c r="E18" s="419">
        <f t="shared" si="0"/>
        <v>100</v>
      </c>
      <c r="F18" s="420">
        <v>1662</v>
      </c>
      <c r="G18" s="421">
        <v>1662</v>
      </c>
      <c r="H18" s="421">
        <v>1662</v>
      </c>
      <c r="I18" s="422">
        <f t="shared" si="1"/>
        <v>100</v>
      </c>
      <c r="J18" s="420"/>
      <c r="K18" s="421"/>
      <c r="L18" s="421"/>
      <c r="M18" s="422"/>
      <c r="N18" s="423">
        <v>26570</v>
      </c>
      <c r="O18" s="424">
        <v>18925</v>
      </c>
      <c r="P18" s="425">
        <f t="shared" si="2"/>
        <v>71.22694768535943</v>
      </c>
    </row>
    <row r="19" spans="1:16" ht="18.75">
      <c r="A19" s="407" t="s">
        <v>41</v>
      </c>
      <c r="B19" s="417">
        <v>1603</v>
      </c>
      <c r="C19" s="418">
        <v>1603</v>
      </c>
      <c r="D19" s="418">
        <v>1603</v>
      </c>
      <c r="E19" s="419">
        <f t="shared" si="0"/>
        <v>100</v>
      </c>
      <c r="F19" s="420">
        <v>1816</v>
      </c>
      <c r="G19" s="421">
        <v>1816</v>
      </c>
      <c r="H19" s="421">
        <v>1816</v>
      </c>
      <c r="I19" s="422">
        <f t="shared" si="1"/>
        <v>100</v>
      </c>
      <c r="J19" s="420"/>
      <c r="K19" s="421"/>
      <c r="L19" s="421"/>
      <c r="M19" s="422"/>
      <c r="N19" s="423">
        <v>12119</v>
      </c>
      <c r="O19" s="424">
        <v>7344</v>
      </c>
      <c r="P19" s="425">
        <f t="shared" si="2"/>
        <v>60.59905932832742</v>
      </c>
    </row>
    <row r="20" spans="1:16" ht="18.75">
      <c r="A20" s="407" t="s">
        <v>42</v>
      </c>
      <c r="B20" s="417">
        <v>3124</v>
      </c>
      <c r="C20" s="418">
        <v>3124</v>
      </c>
      <c r="D20" s="418">
        <v>3124</v>
      </c>
      <c r="E20" s="419">
        <f t="shared" si="0"/>
        <v>100</v>
      </c>
      <c r="F20" s="420">
        <v>3555</v>
      </c>
      <c r="G20" s="421">
        <v>3555</v>
      </c>
      <c r="H20" s="421">
        <v>3555</v>
      </c>
      <c r="I20" s="422">
        <f t="shared" si="1"/>
        <v>100</v>
      </c>
      <c r="J20" s="420"/>
      <c r="K20" s="421"/>
      <c r="L20" s="421"/>
      <c r="M20" s="422"/>
      <c r="N20" s="423">
        <v>22500</v>
      </c>
      <c r="O20" s="424">
        <v>9301</v>
      </c>
      <c r="P20" s="425">
        <f t="shared" si="2"/>
        <v>41.33777777777778</v>
      </c>
    </row>
    <row r="21" spans="1:16" ht="18.75">
      <c r="A21" s="407" t="s">
        <v>43</v>
      </c>
      <c r="B21" s="417">
        <v>1751</v>
      </c>
      <c r="C21" s="418">
        <v>1751</v>
      </c>
      <c r="D21" s="418">
        <v>1751</v>
      </c>
      <c r="E21" s="419">
        <f t="shared" si="0"/>
        <v>100</v>
      </c>
      <c r="F21" s="420">
        <v>4172</v>
      </c>
      <c r="G21" s="421">
        <v>3740</v>
      </c>
      <c r="H21" s="421">
        <v>3740</v>
      </c>
      <c r="I21" s="422">
        <f t="shared" si="1"/>
        <v>89.64525407478428</v>
      </c>
      <c r="J21" s="420"/>
      <c r="K21" s="421"/>
      <c r="L21" s="421"/>
      <c r="M21" s="422"/>
      <c r="N21" s="423">
        <v>53854</v>
      </c>
      <c r="O21" s="424">
        <v>25700</v>
      </c>
      <c r="P21" s="425">
        <f t="shared" si="2"/>
        <v>47.7216177071341</v>
      </c>
    </row>
    <row r="22" spans="1:16" ht="18.75">
      <c r="A22" s="407" t="s">
        <v>44</v>
      </c>
      <c r="B22" s="417">
        <v>2841</v>
      </c>
      <c r="C22" s="418">
        <v>2841</v>
      </c>
      <c r="D22" s="418">
        <v>2841</v>
      </c>
      <c r="E22" s="419">
        <f t="shared" si="0"/>
        <v>100</v>
      </c>
      <c r="F22" s="420">
        <v>3098</v>
      </c>
      <c r="G22" s="421">
        <v>3098</v>
      </c>
      <c r="H22" s="421">
        <v>3098</v>
      </c>
      <c r="I22" s="422">
        <f t="shared" si="1"/>
        <v>100</v>
      </c>
      <c r="J22" s="420"/>
      <c r="K22" s="421"/>
      <c r="L22" s="421"/>
      <c r="M22" s="422"/>
      <c r="N22" s="423">
        <v>22408</v>
      </c>
      <c r="O22" s="424">
        <v>7099</v>
      </c>
      <c r="P22" s="425">
        <f t="shared" si="2"/>
        <v>31.68064976794002</v>
      </c>
    </row>
    <row r="23" spans="1:16" ht="18.75">
      <c r="A23" s="407" t="s">
        <v>45</v>
      </c>
      <c r="B23" s="417">
        <v>3326</v>
      </c>
      <c r="C23" s="418">
        <v>3326</v>
      </c>
      <c r="D23" s="418">
        <v>3326</v>
      </c>
      <c r="E23" s="419">
        <f t="shared" si="0"/>
        <v>100</v>
      </c>
      <c r="F23" s="420">
        <v>1121</v>
      </c>
      <c r="G23" s="421">
        <v>1121</v>
      </c>
      <c r="H23" s="421">
        <v>1121</v>
      </c>
      <c r="I23" s="422">
        <f t="shared" si="1"/>
        <v>100</v>
      </c>
      <c r="J23" s="420"/>
      <c r="K23" s="421"/>
      <c r="L23" s="421"/>
      <c r="M23" s="422"/>
      <c r="N23" s="423">
        <v>16285</v>
      </c>
      <c r="O23" s="424">
        <v>1567</v>
      </c>
      <c r="P23" s="425">
        <f t="shared" si="2"/>
        <v>9.62235185753761</v>
      </c>
    </row>
    <row r="24" spans="1:16" ht="18.75">
      <c r="A24" s="407" t="s">
        <v>46</v>
      </c>
      <c r="B24" s="417">
        <v>5716</v>
      </c>
      <c r="C24" s="418">
        <v>5716</v>
      </c>
      <c r="D24" s="418">
        <v>5716</v>
      </c>
      <c r="E24" s="419">
        <f t="shared" si="0"/>
        <v>100</v>
      </c>
      <c r="F24" s="420">
        <v>2025</v>
      </c>
      <c r="G24" s="421">
        <v>2025</v>
      </c>
      <c r="H24" s="421">
        <v>2025</v>
      </c>
      <c r="I24" s="422">
        <f t="shared" si="1"/>
        <v>100</v>
      </c>
      <c r="J24" s="420"/>
      <c r="K24" s="421"/>
      <c r="L24" s="421"/>
      <c r="M24" s="422"/>
      <c r="N24" s="423">
        <v>28000</v>
      </c>
      <c r="O24" s="424">
        <v>15800</v>
      </c>
      <c r="P24" s="425">
        <f t="shared" si="2"/>
        <v>56.42857142857143</v>
      </c>
    </row>
    <row r="25" spans="1:16" ht="18.75">
      <c r="A25" s="426" t="s">
        <v>47</v>
      </c>
      <c r="B25" s="427">
        <v>3818</v>
      </c>
      <c r="C25" s="428">
        <v>3818</v>
      </c>
      <c r="D25" s="428">
        <v>3818</v>
      </c>
      <c r="E25" s="429">
        <f t="shared" si="0"/>
        <v>100</v>
      </c>
      <c r="F25" s="430">
        <v>1570</v>
      </c>
      <c r="G25" s="431">
        <v>1570</v>
      </c>
      <c r="H25" s="431">
        <v>1570</v>
      </c>
      <c r="I25" s="422">
        <f t="shared" si="1"/>
        <v>100</v>
      </c>
      <c r="J25" s="420"/>
      <c r="K25" s="421"/>
      <c r="L25" s="421"/>
      <c r="M25" s="422"/>
      <c r="N25" s="423">
        <v>64200</v>
      </c>
      <c r="O25" s="424">
        <v>38237</v>
      </c>
      <c r="P25" s="425">
        <f t="shared" si="2"/>
        <v>59.55919003115265</v>
      </c>
    </row>
    <row r="26" spans="1:16" ht="18.75">
      <c r="A26" s="407" t="s">
        <v>48</v>
      </c>
      <c r="B26" s="417">
        <v>4379</v>
      </c>
      <c r="C26" s="418">
        <v>4379</v>
      </c>
      <c r="D26" s="418">
        <v>4379</v>
      </c>
      <c r="E26" s="419">
        <f t="shared" si="0"/>
        <v>100</v>
      </c>
      <c r="F26" s="420">
        <v>4115</v>
      </c>
      <c r="G26" s="421">
        <v>3391</v>
      </c>
      <c r="H26" s="421">
        <v>3391</v>
      </c>
      <c r="I26" s="422">
        <f t="shared" si="1"/>
        <v>82.40583232077763</v>
      </c>
      <c r="J26" s="420">
        <v>803</v>
      </c>
      <c r="K26" s="421"/>
      <c r="L26" s="421"/>
      <c r="M26" s="422"/>
      <c r="N26" s="423">
        <v>48208</v>
      </c>
      <c r="O26" s="424">
        <v>38941</v>
      </c>
      <c r="P26" s="425">
        <f t="shared" si="2"/>
        <v>80.77704945237305</v>
      </c>
    </row>
    <row r="27" spans="1:16" ht="19.5" thickBot="1">
      <c r="A27" s="432" t="s">
        <v>70</v>
      </c>
      <c r="B27" s="433">
        <f>SUM(B6:B26)</f>
        <v>67632</v>
      </c>
      <c r="C27" s="434">
        <f>SUM(C6:C26)</f>
        <v>67632</v>
      </c>
      <c r="D27" s="434">
        <f>SUM(D6:D26)</f>
        <v>67632</v>
      </c>
      <c r="E27" s="435">
        <f t="shared" si="0"/>
        <v>100</v>
      </c>
      <c r="F27" s="436">
        <f>SUM(F6:F26)</f>
        <v>56796</v>
      </c>
      <c r="G27" s="437">
        <f>SUM(G6:G26)</f>
        <v>55090</v>
      </c>
      <c r="H27" s="437">
        <f>SUM(H6:H26)</f>
        <v>55090</v>
      </c>
      <c r="I27" s="438">
        <f t="shared" si="1"/>
        <v>96.99626734277061</v>
      </c>
      <c r="J27" s="436">
        <f>SUM(J6:J26)</f>
        <v>1207</v>
      </c>
      <c r="K27" s="437">
        <f>SUM(K6:K26)</f>
        <v>404</v>
      </c>
      <c r="L27" s="437">
        <f>SUM(L6:L26)</f>
        <v>404</v>
      </c>
      <c r="M27" s="438">
        <f>L27/J27*100</f>
        <v>33.471416735708374</v>
      </c>
      <c r="N27" s="439">
        <f>SUM(N7:N26)</f>
        <v>527458</v>
      </c>
      <c r="O27" s="440">
        <f>SUM(O7:O26)</f>
        <v>325176</v>
      </c>
      <c r="P27" s="441">
        <f>O27/N27*100</f>
        <v>61.64964793405352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E1">
      <selection activeCell="V27" sqref="V27:Z27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8.875" style="51" customWidth="1"/>
    <col min="4" max="5" width="8.125" style="51" customWidth="1"/>
    <col min="6" max="6" width="8.875" style="51" customWidth="1"/>
    <col min="7" max="7" width="7.75390625" style="51" customWidth="1"/>
    <col min="8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1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875" style="51" customWidth="1"/>
    <col min="18" max="18" width="9.625" style="51" customWidth="1"/>
    <col min="19" max="19" width="8.625" style="51" customWidth="1"/>
    <col min="20" max="20" width="8.0039062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5.875" style="51" customWidth="1"/>
    <col min="27" max="16384" width="9.125" style="51" customWidth="1"/>
  </cols>
  <sheetData>
    <row r="1" spans="1:26" ht="44.25" customHeight="1">
      <c r="A1" s="596" t="s">
        <v>93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7"/>
      <c r="M1" s="597"/>
      <c r="N1" s="597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90">
        <v>43004</v>
      </c>
      <c r="K2" s="590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91" t="s">
        <v>0</v>
      </c>
      <c r="B3" s="593" t="s">
        <v>71</v>
      </c>
      <c r="C3" s="594"/>
      <c r="D3" s="594"/>
      <c r="E3" s="594"/>
      <c r="F3" s="595"/>
      <c r="G3" s="587" t="s">
        <v>72</v>
      </c>
      <c r="H3" s="588"/>
      <c r="I3" s="588"/>
      <c r="J3" s="588"/>
      <c r="K3" s="589"/>
      <c r="L3" s="587" t="s">
        <v>73</v>
      </c>
      <c r="M3" s="588"/>
      <c r="N3" s="588"/>
      <c r="O3" s="588"/>
      <c r="P3" s="589"/>
      <c r="Q3" s="587" t="s">
        <v>74</v>
      </c>
      <c r="R3" s="588"/>
      <c r="S3" s="588"/>
      <c r="T3" s="588"/>
      <c r="U3" s="589"/>
      <c r="V3" s="587" t="s">
        <v>91</v>
      </c>
      <c r="W3" s="588"/>
      <c r="X3" s="588"/>
      <c r="Y3" s="588"/>
      <c r="Z3" s="589"/>
    </row>
    <row r="4" spans="1:26" ht="40.5" customHeight="1" thickBot="1">
      <c r="A4" s="592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46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/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/>
      <c r="Y6" s="143">
        <f>X6+W6</f>
        <v>1000</v>
      </c>
      <c r="Z6" s="149">
        <f>(Y6*100)/V6</f>
        <v>22.22222222222222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3023</v>
      </c>
      <c r="T7" s="143">
        <f t="shared" si="4"/>
        <v>4523</v>
      </c>
      <c r="U7" s="149">
        <f t="shared" si="5"/>
        <v>27.919753086419753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2000</v>
      </c>
      <c r="J9" s="143">
        <f t="shared" si="2"/>
        <v>2000</v>
      </c>
      <c r="K9" s="146">
        <f t="shared" si="3"/>
        <v>80</v>
      </c>
      <c r="L9" s="147">
        <v>1400</v>
      </c>
      <c r="M9" s="143"/>
      <c r="N9" s="144">
        <v>1600</v>
      </c>
      <c r="O9" s="143">
        <f>N9+M9</f>
        <v>1600</v>
      </c>
      <c r="P9" s="149">
        <f>(O9*100)/L9</f>
        <v>114.28571428571429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1500</v>
      </c>
      <c r="Y9" s="143"/>
      <c r="Z9" s="149"/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900</v>
      </c>
      <c r="O10" s="143">
        <f aca="true" t="shared" si="6" ref="O10:O26">N10+M10</f>
        <v>1608</v>
      </c>
      <c r="P10" s="149">
        <f aca="true" t="shared" si="7" ref="P10:P25">(O10*100)/L10</f>
        <v>87.8688524590164</v>
      </c>
      <c r="Q10" s="145">
        <v>4964</v>
      </c>
      <c r="R10" s="143">
        <v>454</v>
      </c>
      <c r="S10" s="144"/>
      <c r="T10" s="143">
        <f t="shared" si="4"/>
        <v>454</v>
      </c>
      <c r="U10" s="149">
        <f t="shared" si="5"/>
        <v>9.145850120870266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3805</v>
      </c>
      <c r="J11" s="143">
        <f t="shared" si="2"/>
        <v>4705</v>
      </c>
      <c r="K11" s="146">
        <f t="shared" si="3"/>
        <v>112.02380952380952</v>
      </c>
      <c r="L11" s="147">
        <v>1580</v>
      </c>
      <c r="M11" s="143">
        <v>69</v>
      </c>
      <c r="N11" s="144">
        <v>1000</v>
      </c>
      <c r="O11" s="143">
        <f t="shared" si="6"/>
        <v>1069</v>
      </c>
      <c r="P11" s="149">
        <f t="shared" si="7"/>
        <v>67.65822784810126</v>
      </c>
      <c r="Q11" s="145">
        <v>1830</v>
      </c>
      <c r="R11" s="143">
        <v>200</v>
      </c>
      <c r="S11" s="144">
        <v>400</v>
      </c>
      <c r="T11" s="143">
        <f t="shared" si="4"/>
        <v>600</v>
      </c>
      <c r="U11" s="149">
        <f t="shared" si="5"/>
        <v>32.78688524590164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2098</v>
      </c>
      <c r="O12" s="143">
        <f t="shared" si="6"/>
        <v>2468</v>
      </c>
      <c r="P12" s="149">
        <f t="shared" si="7"/>
        <v>85.99303135888502</v>
      </c>
      <c r="Q12" s="145">
        <v>39000</v>
      </c>
      <c r="R12" s="143">
        <v>16280</v>
      </c>
      <c r="S12" s="144">
        <v>13587</v>
      </c>
      <c r="T12" s="143">
        <f t="shared" si="4"/>
        <v>29867</v>
      </c>
      <c r="U12" s="149">
        <f t="shared" si="5"/>
        <v>76.58205128205128</v>
      </c>
      <c r="V12" s="145">
        <v>17550</v>
      </c>
      <c r="W12" s="143">
        <v>2124</v>
      </c>
      <c r="X12" s="144">
        <v>8545</v>
      </c>
      <c r="Y12" s="143">
        <f>X12+W12</f>
        <v>10669</v>
      </c>
      <c r="Z12" s="149">
        <f>(Y12*100)/V12</f>
        <v>60.79202279202279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>X14+W14</f>
        <v>11900</v>
      </c>
      <c r="Z14" s="149">
        <f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>X15+W15</f>
        <v>4739</v>
      </c>
      <c r="Z15" s="149">
        <f>(Y15*100)/V15</f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/>
      <c r="O16" s="143"/>
      <c r="P16" s="149"/>
      <c r="Q16" s="145">
        <v>980</v>
      </c>
      <c r="R16" s="143"/>
      <c r="S16" s="144"/>
      <c r="T16" s="143"/>
      <c r="U16" s="149"/>
      <c r="V16" s="145">
        <v>1500</v>
      </c>
      <c r="W16" s="143">
        <v>188</v>
      </c>
      <c r="X16" s="144"/>
      <c r="Y16" s="143"/>
      <c r="Z16" s="149"/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>X17+W17</f>
        <v>215</v>
      </c>
      <c r="Z17" s="149">
        <f>(Y17*100)/V17</f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16155</v>
      </c>
      <c r="J18" s="143">
        <f t="shared" si="2"/>
        <v>16635</v>
      </c>
      <c r="K18" s="146">
        <f t="shared" si="3"/>
        <v>302.45454545454544</v>
      </c>
      <c r="L18" s="147">
        <v>1200</v>
      </c>
      <c r="M18" s="143">
        <v>290</v>
      </c>
      <c r="N18" s="144">
        <v>2506</v>
      </c>
      <c r="O18" s="143">
        <f t="shared" si="6"/>
        <v>2796</v>
      </c>
      <c r="P18" s="149">
        <f t="shared" si="7"/>
        <v>233</v>
      </c>
      <c r="Q18" s="145">
        <v>6900</v>
      </c>
      <c r="R18" s="143">
        <v>904</v>
      </c>
      <c r="S18" s="144">
        <v>2696</v>
      </c>
      <c r="T18" s="143">
        <f t="shared" si="4"/>
        <v>3600</v>
      </c>
      <c r="U18" s="149">
        <f t="shared" si="5"/>
        <v>52.17391304347826</v>
      </c>
      <c r="V18" s="145">
        <v>2500</v>
      </c>
      <c r="W18" s="143">
        <v>288</v>
      </c>
      <c r="X18" s="144">
        <v>2500</v>
      </c>
      <c r="Y18" s="143">
        <f>X18+W18</f>
        <v>2788</v>
      </c>
      <c r="Z18" s="149">
        <f>(Y18*100)/V18</f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3173</v>
      </c>
      <c r="T19" s="143">
        <f t="shared" si="4"/>
        <v>3523</v>
      </c>
      <c r="U19" s="149">
        <f t="shared" si="5"/>
        <v>153.17391304347825</v>
      </c>
      <c r="V19" s="145">
        <v>2670</v>
      </c>
      <c r="W19" s="143">
        <v>240</v>
      </c>
      <c r="X19" s="144"/>
      <c r="Y19" s="143">
        <f>X19+W19</f>
        <v>240</v>
      </c>
      <c r="Z19" s="149">
        <f>(Y19*100)/V19</f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>X20+W20</f>
        <v>511</v>
      </c>
      <c r="Z20" s="149">
        <f>(Y20*100)/V20</f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1528</v>
      </c>
      <c r="O21" s="143">
        <f t="shared" si="6"/>
        <v>1692</v>
      </c>
      <c r="P21" s="149">
        <f t="shared" si="7"/>
        <v>76.9090909090909</v>
      </c>
      <c r="Q21" s="145">
        <v>14700</v>
      </c>
      <c r="R21" s="143">
        <v>6669</v>
      </c>
      <c r="S21" s="144">
        <v>4010</v>
      </c>
      <c r="T21" s="143">
        <f t="shared" si="4"/>
        <v>10679</v>
      </c>
      <c r="U21" s="149">
        <f t="shared" si="5"/>
        <v>72.64625850340136</v>
      </c>
      <c r="V21" s="145">
        <v>3083</v>
      </c>
      <c r="W21" s="143">
        <v>784</v>
      </c>
      <c r="X21" s="144">
        <v>1470</v>
      </c>
      <c r="Y21" s="143">
        <f>X21+W21</f>
        <v>2254</v>
      </c>
      <c r="Z21" s="149">
        <f>(Y21*100)/V21</f>
        <v>73.11060655205968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2326</v>
      </c>
      <c r="T23" s="143">
        <f t="shared" si="4"/>
        <v>11207.4</v>
      </c>
      <c r="U23" s="149">
        <f t="shared" si="5"/>
        <v>84.26616541353384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92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2290</v>
      </c>
      <c r="O25" s="152">
        <f t="shared" si="6"/>
        <v>3326</v>
      </c>
      <c r="P25" s="156">
        <f t="shared" si="7"/>
        <v>32.43612248878487</v>
      </c>
      <c r="Q25" s="151">
        <v>47000</v>
      </c>
      <c r="R25" s="152">
        <v>11244</v>
      </c>
      <c r="S25" s="153">
        <v>32298</v>
      </c>
      <c r="T25" s="152">
        <f t="shared" si="4"/>
        <v>43542</v>
      </c>
      <c r="U25" s="156">
        <f t="shared" si="5"/>
        <v>92.64255319148936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155020</v>
      </c>
      <c r="J26" s="159">
        <f t="shared" si="2"/>
        <v>184332.6</v>
      </c>
      <c r="K26" s="160">
        <f>(J26*100)/G26</f>
        <v>212.9707809088073</v>
      </c>
      <c r="L26" s="158">
        <f>SUM(L5:L25)</f>
        <v>44001</v>
      </c>
      <c r="M26" s="159">
        <f>SUM(M5:M25)</f>
        <v>6566.8</v>
      </c>
      <c r="N26" s="159">
        <f>SUM(N5:N25)</f>
        <v>32098</v>
      </c>
      <c r="O26" s="159">
        <f t="shared" si="6"/>
        <v>38664.8</v>
      </c>
      <c r="P26" s="160">
        <f>(O26*100)/L26</f>
        <v>87.87254835117385</v>
      </c>
      <c r="Q26" s="158">
        <f>SUM(Q5:Q25)</f>
        <v>191444</v>
      </c>
      <c r="R26" s="159">
        <f>SUM(R5:R25)</f>
        <v>60420.4</v>
      </c>
      <c r="S26" s="159">
        <f>SUM(S5:S25)</f>
        <v>83390</v>
      </c>
      <c r="T26" s="159">
        <f t="shared" si="4"/>
        <v>143810.4</v>
      </c>
      <c r="U26" s="161">
        <f>(T26*100)/Q26</f>
        <v>75.1187814713441</v>
      </c>
      <c r="V26" s="158">
        <f>SUM(V5:V25)</f>
        <v>139391</v>
      </c>
      <c r="W26" s="159">
        <f>SUM(W5:W25)</f>
        <v>13062</v>
      </c>
      <c r="X26" s="159">
        <f>SUM(X5:X25)</f>
        <v>47280</v>
      </c>
      <c r="Y26" s="159">
        <f>X26+W26</f>
        <v>60342</v>
      </c>
      <c r="Z26" s="161">
        <f>(Y26*100)/V26</f>
        <v>43.2897389357993</v>
      </c>
    </row>
    <row r="27" spans="1:26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48176</v>
      </c>
      <c r="O27" s="165">
        <v>53074</v>
      </c>
      <c r="P27" s="167">
        <v>114.01258834396683</v>
      </c>
      <c r="Q27" s="164">
        <v>188237</v>
      </c>
      <c r="R27" s="165">
        <v>77168</v>
      </c>
      <c r="S27" s="168">
        <v>115628</v>
      </c>
      <c r="T27" s="165">
        <v>192796</v>
      </c>
      <c r="U27" s="166">
        <v>102.42194680110711</v>
      </c>
      <c r="V27" s="387">
        <v>135409</v>
      </c>
      <c r="W27" s="388">
        <v>2916</v>
      </c>
      <c r="X27" s="389">
        <v>34752</v>
      </c>
      <c r="Y27" s="388">
        <v>37668</v>
      </c>
      <c r="Z27" s="390">
        <v>27.81794415437674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K39" sqref="K39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42"/>
      <c r="B1" s="612" t="s">
        <v>108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5">
        <v>43004</v>
      </c>
      <c r="P1" s="615"/>
    </row>
    <row r="2" spans="1:16" ht="16.5" thickBot="1">
      <c r="A2" s="442" t="s">
        <v>109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443"/>
      <c r="P2" s="443"/>
    </row>
    <row r="3" spans="1:16" ht="15.75" thickBot="1">
      <c r="A3" s="616" t="s">
        <v>110</v>
      </c>
      <c r="B3" s="619" t="s">
        <v>111</v>
      </c>
      <c r="C3" s="620"/>
      <c r="D3" s="621"/>
      <c r="E3" s="622" t="s">
        <v>112</v>
      </c>
      <c r="F3" s="623"/>
      <c r="G3" s="623"/>
      <c r="H3" s="623"/>
      <c r="I3" s="623"/>
      <c r="J3" s="624"/>
      <c r="K3" s="628" t="s">
        <v>113</v>
      </c>
      <c r="L3" s="629"/>
      <c r="M3" s="630" t="s">
        <v>114</v>
      </c>
      <c r="N3" s="631"/>
      <c r="O3" s="631"/>
      <c r="P3" s="632"/>
    </row>
    <row r="4" spans="1:16" ht="15.75" thickBot="1">
      <c r="A4" s="617"/>
      <c r="B4" s="633" t="s">
        <v>115</v>
      </c>
      <c r="C4" s="634" t="s">
        <v>116</v>
      </c>
      <c r="D4" s="635"/>
      <c r="E4" s="625"/>
      <c r="F4" s="626"/>
      <c r="G4" s="626"/>
      <c r="H4" s="626"/>
      <c r="I4" s="626"/>
      <c r="J4" s="627"/>
      <c r="K4" s="619" t="s">
        <v>117</v>
      </c>
      <c r="L4" s="621"/>
      <c r="M4" s="598" t="s">
        <v>118</v>
      </c>
      <c r="N4" s="599"/>
      <c r="O4" s="599" t="s">
        <v>119</v>
      </c>
      <c r="P4" s="600"/>
    </row>
    <row r="5" spans="1:16" ht="15.75" thickBot="1">
      <c r="A5" s="617"/>
      <c r="B5" s="633"/>
      <c r="C5" s="601" t="s">
        <v>120</v>
      </c>
      <c r="D5" s="602"/>
      <c r="E5" s="603" t="s">
        <v>121</v>
      </c>
      <c r="F5" s="604"/>
      <c r="G5" s="605" t="s">
        <v>122</v>
      </c>
      <c r="H5" s="606"/>
      <c r="I5" s="605" t="s">
        <v>123</v>
      </c>
      <c r="J5" s="607"/>
      <c r="K5" s="608" t="s">
        <v>124</v>
      </c>
      <c r="L5" s="609"/>
      <c r="M5" s="610" t="s">
        <v>122</v>
      </c>
      <c r="N5" s="611"/>
      <c r="O5" s="611" t="s">
        <v>122</v>
      </c>
      <c r="P5" s="609"/>
    </row>
    <row r="6" spans="1:16" ht="15.75" thickBot="1">
      <c r="A6" s="618"/>
      <c r="B6" s="618"/>
      <c r="C6" s="444" t="s">
        <v>128</v>
      </c>
      <c r="D6" s="445" t="s">
        <v>130</v>
      </c>
      <c r="E6" s="446" t="s">
        <v>125</v>
      </c>
      <c r="F6" s="447" t="s">
        <v>126</v>
      </c>
      <c r="G6" s="446" t="s">
        <v>125</v>
      </c>
      <c r="H6" s="447" t="s">
        <v>126</v>
      </c>
      <c r="I6" s="446" t="s">
        <v>125</v>
      </c>
      <c r="J6" s="448" t="s">
        <v>126</v>
      </c>
      <c r="K6" s="446" t="s">
        <v>125</v>
      </c>
      <c r="L6" s="447" t="s">
        <v>126</v>
      </c>
      <c r="M6" s="446" t="s">
        <v>125</v>
      </c>
      <c r="N6" s="447" t="s">
        <v>126</v>
      </c>
      <c r="O6" s="449" t="s">
        <v>125</v>
      </c>
      <c r="P6" s="447" t="s">
        <v>126</v>
      </c>
    </row>
    <row r="7" spans="1:16" ht="14.25" customHeight="1">
      <c r="A7" s="450" t="s">
        <v>28</v>
      </c>
      <c r="B7" s="451">
        <v>56</v>
      </c>
      <c r="C7" s="452">
        <v>56</v>
      </c>
      <c r="D7" s="453">
        <v>56</v>
      </c>
      <c r="E7" s="454">
        <v>41.50344827586204</v>
      </c>
      <c r="F7" s="455">
        <v>44.4</v>
      </c>
      <c r="G7" s="454">
        <v>0.4</v>
      </c>
      <c r="H7" s="455">
        <v>0.4</v>
      </c>
      <c r="I7" s="454">
        <v>0.3</v>
      </c>
      <c r="J7" s="456">
        <v>0.3</v>
      </c>
      <c r="K7" s="457">
        <f aca="true" t="shared" si="0" ref="K7:K26">G7/D7*1000</f>
        <v>7.142857142857143</v>
      </c>
      <c r="L7" s="458">
        <v>7.142857142857143</v>
      </c>
      <c r="M7" s="459">
        <v>86.07000000000001</v>
      </c>
      <c r="N7" s="460">
        <v>6.5</v>
      </c>
      <c r="O7" s="461">
        <v>0.5</v>
      </c>
      <c r="P7" s="462">
        <v>0.5</v>
      </c>
    </row>
    <row r="8" spans="1:16" ht="15">
      <c r="A8" s="463" t="s">
        <v>79</v>
      </c>
      <c r="B8" s="464">
        <v>1181</v>
      </c>
      <c r="C8" s="465">
        <v>1234</v>
      </c>
      <c r="D8" s="466">
        <v>1234</v>
      </c>
      <c r="E8" s="467">
        <v>1411.7034482758625</v>
      </c>
      <c r="F8" s="468">
        <v>1174.2</v>
      </c>
      <c r="G8" s="467">
        <v>13.7</v>
      </c>
      <c r="H8" s="468">
        <v>13.2</v>
      </c>
      <c r="I8" s="467">
        <v>12.6</v>
      </c>
      <c r="J8" s="469">
        <v>11.6</v>
      </c>
      <c r="K8" s="470">
        <f t="shared" si="0"/>
        <v>11.102106969205835</v>
      </c>
      <c r="L8" s="471">
        <v>11.881188118811881</v>
      </c>
      <c r="M8" s="472">
        <v>599</v>
      </c>
      <c r="N8" s="473">
        <v>465</v>
      </c>
      <c r="O8" s="474">
        <v>3</v>
      </c>
      <c r="P8" s="475">
        <v>3</v>
      </c>
    </row>
    <row r="9" spans="1:16" ht="15">
      <c r="A9" s="463" t="s">
        <v>80</v>
      </c>
      <c r="B9" s="464">
        <v>1130</v>
      </c>
      <c r="C9" s="465">
        <v>1130</v>
      </c>
      <c r="D9" s="466">
        <v>1130</v>
      </c>
      <c r="E9" s="467">
        <v>2666.35172413793</v>
      </c>
      <c r="F9" s="468">
        <v>1277.1</v>
      </c>
      <c r="G9" s="467">
        <v>13.3</v>
      </c>
      <c r="H9" s="468">
        <v>11.5</v>
      </c>
      <c r="I9" s="467">
        <v>7.5</v>
      </c>
      <c r="J9" s="469">
        <v>8.3</v>
      </c>
      <c r="K9" s="470">
        <f t="shared" si="0"/>
        <v>11.76991150442478</v>
      </c>
      <c r="L9" s="471">
        <v>10.008703220191471</v>
      </c>
      <c r="M9" s="472">
        <v>1228</v>
      </c>
      <c r="N9" s="473">
        <v>576</v>
      </c>
      <c r="O9" s="474">
        <v>4.5</v>
      </c>
      <c r="P9" s="475">
        <v>4</v>
      </c>
    </row>
    <row r="10" spans="1:16" ht="15">
      <c r="A10" s="463" t="s">
        <v>31</v>
      </c>
      <c r="B10" s="464">
        <v>353</v>
      </c>
      <c r="C10" s="465">
        <v>377</v>
      </c>
      <c r="D10" s="466">
        <v>377</v>
      </c>
      <c r="E10" s="467">
        <v>444.9310344827585</v>
      </c>
      <c r="F10" s="468">
        <v>319.2</v>
      </c>
      <c r="G10" s="467">
        <v>3.2</v>
      </c>
      <c r="H10" s="468">
        <v>2.9</v>
      </c>
      <c r="I10" s="467">
        <v>3.1</v>
      </c>
      <c r="J10" s="469">
        <v>2.8</v>
      </c>
      <c r="K10" s="470">
        <f t="shared" si="0"/>
        <v>8.488063660477454</v>
      </c>
      <c r="L10" s="471">
        <v>8.504398826979472</v>
      </c>
      <c r="M10" s="472">
        <v>741.5</v>
      </c>
      <c r="N10" s="473">
        <v>635.5</v>
      </c>
      <c r="O10" s="474">
        <v>3</v>
      </c>
      <c r="P10" s="475">
        <v>4</v>
      </c>
    </row>
    <row r="11" spans="1:16" ht="15">
      <c r="A11" s="463" t="s">
        <v>32</v>
      </c>
      <c r="B11" s="464">
        <v>690</v>
      </c>
      <c r="C11" s="465">
        <v>690</v>
      </c>
      <c r="D11" s="466">
        <v>690</v>
      </c>
      <c r="E11" s="467">
        <v>1271.1310344827584</v>
      </c>
      <c r="F11" s="468">
        <v>852.1</v>
      </c>
      <c r="G11" s="467">
        <v>8.5</v>
      </c>
      <c r="H11" s="468">
        <v>8.5</v>
      </c>
      <c r="I11" s="467">
        <v>7.5</v>
      </c>
      <c r="J11" s="469">
        <v>7.5</v>
      </c>
      <c r="K11" s="470">
        <f t="shared" si="0"/>
        <v>12.318840579710146</v>
      </c>
      <c r="L11" s="471">
        <v>12.318840579710146</v>
      </c>
      <c r="M11" s="472">
        <v>1793</v>
      </c>
      <c r="N11" s="473">
        <v>815</v>
      </c>
      <c r="O11" s="474">
        <v>8</v>
      </c>
      <c r="P11" s="475">
        <v>10.5</v>
      </c>
    </row>
    <row r="12" spans="1:16" ht="15">
      <c r="A12" s="463" t="s">
        <v>33</v>
      </c>
      <c r="B12" s="464">
        <v>467</v>
      </c>
      <c r="C12" s="465">
        <v>476</v>
      </c>
      <c r="D12" s="466">
        <v>476</v>
      </c>
      <c r="E12" s="467">
        <v>837.2206896551724</v>
      </c>
      <c r="F12" s="468">
        <v>786.9</v>
      </c>
      <c r="G12" s="467">
        <v>6.9</v>
      </c>
      <c r="H12" s="468">
        <v>6.6</v>
      </c>
      <c r="I12" s="467">
        <v>6.8</v>
      </c>
      <c r="J12" s="469">
        <v>6.5</v>
      </c>
      <c r="K12" s="470">
        <f t="shared" si="0"/>
        <v>14.495798319327731</v>
      </c>
      <c r="L12" s="471">
        <v>14.132762312633831</v>
      </c>
      <c r="M12" s="472">
        <v>2484.9</v>
      </c>
      <c r="N12" s="473">
        <v>941.4</v>
      </c>
      <c r="O12" s="474">
        <v>7.3</v>
      </c>
      <c r="P12" s="475">
        <v>10.3</v>
      </c>
    </row>
    <row r="13" spans="1:16" ht="15">
      <c r="A13" s="463" t="s">
        <v>34</v>
      </c>
      <c r="B13" s="464">
        <v>857</v>
      </c>
      <c r="C13" s="465">
        <v>857</v>
      </c>
      <c r="D13" s="466">
        <v>857</v>
      </c>
      <c r="E13" s="467">
        <v>1712</v>
      </c>
      <c r="F13" s="468">
        <v>1762</v>
      </c>
      <c r="G13" s="467">
        <v>11.5</v>
      </c>
      <c r="H13" s="468">
        <v>19.5</v>
      </c>
      <c r="I13" s="467">
        <v>9.1</v>
      </c>
      <c r="J13" s="469">
        <v>16.6</v>
      </c>
      <c r="K13" s="470">
        <f t="shared" si="0"/>
        <v>13.418903150525088</v>
      </c>
      <c r="L13" s="471">
        <v>14.130434782608695</v>
      </c>
      <c r="M13" s="472">
        <v>570</v>
      </c>
      <c r="N13" s="473">
        <v>448</v>
      </c>
      <c r="O13" s="474">
        <v>3</v>
      </c>
      <c r="P13" s="475">
        <v>3</v>
      </c>
    </row>
    <row r="14" spans="1:16" ht="15">
      <c r="A14" s="463" t="s">
        <v>35</v>
      </c>
      <c r="B14" s="464">
        <v>2742</v>
      </c>
      <c r="C14" s="465">
        <v>2742</v>
      </c>
      <c r="D14" s="466">
        <v>2742</v>
      </c>
      <c r="E14" s="467">
        <v>4443.917241379311</v>
      </c>
      <c r="F14" s="468">
        <v>3727.8</v>
      </c>
      <c r="G14" s="467">
        <v>30</v>
      </c>
      <c r="H14" s="468">
        <v>37.8</v>
      </c>
      <c r="I14" s="467">
        <v>28.9</v>
      </c>
      <c r="J14" s="469">
        <v>33.8</v>
      </c>
      <c r="K14" s="470">
        <f t="shared" si="0"/>
        <v>10.940919037199125</v>
      </c>
      <c r="L14" s="471">
        <v>13.785557986870897</v>
      </c>
      <c r="M14" s="472">
        <v>2351.8199999999997</v>
      </c>
      <c r="N14" s="473">
        <v>1824</v>
      </c>
      <c r="O14" s="474">
        <v>27</v>
      </c>
      <c r="P14" s="475">
        <v>27</v>
      </c>
    </row>
    <row r="15" spans="1:16" ht="15">
      <c r="A15" s="463" t="s">
        <v>36</v>
      </c>
      <c r="B15" s="464">
        <v>709</v>
      </c>
      <c r="C15" s="465">
        <v>693</v>
      </c>
      <c r="D15" s="466">
        <v>693</v>
      </c>
      <c r="E15" s="467">
        <v>1516</v>
      </c>
      <c r="F15" s="468">
        <v>1036.1</v>
      </c>
      <c r="G15" s="467">
        <v>7</v>
      </c>
      <c r="H15" s="468">
        <v>7.6</v>
      </c>
      <c r="I15" s="467">
        <v>6.5</v>
      </c>
      <c r="J15" s="469">
        <v>7.1</v>
      </c>
      <c r="K15" s="470">
        <f t="shared" si="0"/>
        <v>10.101010101010102</v>
      </c>
      <c r="L15" s="471">
        <v>10.555555555555555</v>
      </c>
      <c r="M15" s="472">
        <v>69.6</v>
      </c>
      <c r="N15" s="473">
        <v>47.6</v>
      </c>
      <c r="O15" s="474">
        <v>0.3</v>
      </c>
      <c r="P15" s="475">
        <v>0.3</v>
      </c>
    </row>
    <row r="16" spans="1:16" ht="15" customHeight="1">
      <c r="A16" s="476" t="s">
        <v>37</v>
      </c>
      <c r="B16" s="464">
        <v>600</v>
      </c>
      <c r="C16" s="465">
        <v>639</v>
      </c>
      <c r="D16" s="466">
        <v>639</v>
      </c>
      <c r="E16" s="467">
        <v>1030.9034482758623</v>
      </c>
      <c r="F16" s="468">
        <v>983.7</v>
      </c>
      <c r="G16" s="467">
        <v>6.9</v>
      </c>
      <c r="H16" s="468">
        <v>5.6</v>
      </c>
      <c r="I16" s="467">
        <v>6</v>
      </c>
      <c r="J16" s="469">
        <v>4.8</v>
      </c>
      <c r="K16" s="470">
        <f t="shared" si="0"/>
        <v>10.7981220657277</v>
      </c>
      <c r="L16" s="471">
        <v>9.443507588532883</v>
      </c>
      <c r="M16" s="472">
        <v>3370</v>
      </c>
      <c r="N16" s="473">
        <v>1432</v>
      </c>
      <c r="O16" s="474">
        <v>12</v>
      </c>
      <c r="P16" s="475">
        <v>15</v>
      </c>
    </row>
    <row r="17" spans="1:16" ht="15">
      <c r="A17" s="463" t="s">
        <v>38</v>
      </c>
      <c r="B17" s="464">
        <v>970</v>
      </c>
      <c r="C17" s="465">
        <v>980</v>
      </c>
      <c r="D17" s="466">
        <v>980</v>
      </c>
      <c r="E17" s="467">
        <v>2042.9310344827584</v>
      </c>
      <c r="F17" s="468">
        <v>1618.8</v>
      </c>
      <c r="G17" s="467">
        <v>16.2</v>
      </c>
      <c r="H17" s="468">
        <v>11.4</v>
      </c>
      <c r="I17" s="467">
        <v>16</v>
      </c>
      <c r="J17" s="469">
        <v>11</v>
      </c>
      <c r="K17" s="470">
        <f t="shared" si="0"/>
        <v>16.53061224489796</v>
      </c>
      <c r="L17" s="471">
        <v>12</v>
      </c>
      <c r="M17" s="472">
        <v>507.7</v>
      </c>
      <c r="N17" s="473">
        <v>990</v>
      </c>
      <c r="O17" s="474">
        <v>5</v>
      </c>
      <c r="P17" s="475">
        <v>5</v>
      </c>
    </row>
    <row r="18" spans="1:16" ht="15">
      <c r="A18" s="463" t="s">
        <v>39</v>
      </c>
      <c r="B18" s="464">
        <v>473</v>
      </c>
      <c r="C18" s="465">
        <v>521</v>
      </c>
      <c r="D18" s="466">
        <v>521</v>
      </c>
      <c r="E18" s="467">
        <v>1203.8</v>
      </c>
      <c r="F18" s="468">
        <v>504.6</v>
      </c>
      <c r="G18" s="467">
        <v>4.4</v>
      </c>
      <c r="H18" s="468">
        <v>3.8</v>
      </c>
      <c r="I18" s="467">
        <v>3.1</v>
      </c>
      <c r="J18" s="469">
        <v>2.7</v>
      </c>
      <c r="K18" s="470">
        <f t="shared" si="0"/>
        <v>8.445297504798464</v>
      </c>
      <c r="L18" s="471">
        <v>9.571788413098236</v>
      </c>
      <c r="M18" s="472">
        <v>2810.8</v>
      </c>
      <c r="N18" s="473">
        <v>986.9</v>
      </c>
      <c r="O18" s="474">
        <v>9</v>
      </c>
      <c r="P18" s="475">
        <v>11</v>
      </c>
    </row>
    <row r="19" spans="1:16" ht="15">
      <c r="A19" s="463" t="s">
        <v>81</v>
      </c>
      <c r="B19" s="464">
        <v>1325</v>
      </c>
      <c r="C19" s="465">
        <v>1270</v>
      </c>
      <c r="D19" s="466">
        <v>1270</v>
      </c>
      <c r="E19" s="467">
        <v>1437.34482758621</v>
      </c>
      <c r="F19" s="468">
        <v>1469.7</v>
      </c>
      <c r="G19" s="467">
        <v>9.9</v>
      </c>
      <c r="H19" s="468">
        <v>12.2</v>
      </c>
      <c r="I19" s="467">
        <v>9.3</v>
      </c>
      <c r="J19" s="469">
        <v>11.1</v>
      </c>
      <c r="K19" s="470">
        <f t="shared" si="0"/>
        <v>7.7952755905511815</v>
      </c>
      <c r="L19" s="471">
        <v>8.815028901734102</v>
      </c>
      <c r="M19" s="472">
        <v>1089</v>
      </c>
      <c r="N19" s="473">
        <v>495</v>
      </c>
      <c r="O19" s="474">
        <v>4</v>
      </c>
      <c r="P19" s="475">
        <v>5</v>
      </c>
    </row>
    <row r="20" spans="1:16" ht="15">
      <c r="A20" s="463" t="s">
        <v>41</v>
      </c>
      <c r="B20" s="464">
        <v>1284</v>
      </c>
      <c r="C20" s="465">
        <v>1285</v>
      </c>
      <c r="D20" s="466">
        <v>1285</v>
      </c>
      <c r="E20" s="467">
        <v>2099.10689655172</v>
      </c>
      <c r="F20" s="468">
        <v>1803</v>
      </c>
      <c r="G20" s="467">
        <v>12.4</v>
      </c>
      <c r="H20" s="468">
        <v>11.7</v>
      </c>
      <c r="I20" s="467">
        <v>11.1</v>
      </c>
      <c r="J20" s="469">
        <v>10.5</v>
      </c>
      <c r="K20" s="470">
        <f t="shared" si="0"/>
        <v>9.649805447470818</v>
      </c>
      <c r="L20" s="471">
        <v>9.133489461358312</v>
      </c>
      <c r="M20" s="472">
        <v>265</v>
      </c>
      <c r="N20" s="473">
        <v>219.8</v>
      </c>
      <c r="O20" s="474">
        <v>1.2</v>
      </c>
      <c r="P20" s="475">
        <v>1.2</v>
      </c>
    </row>
    <row r="21" spans="1:16" ht="15" customHeight="1">
      <c r="A21" s="463" t="s">
        <v>42</v>
      </c>
      <c r="B21" s="464">
        <v>970</v>
      </c>
      <c r="C21" s="465">
        <v>602</v>
      </c>
      <c r="D21" s="466">
        <v>602</v>
      </c>
      <c r="E21" s="467">
        <v>574.7172413793104</v>
      </c>
      <c r="F21" s="468">
        <v>650.4</v>
      </c>
      <c r="G21" s="467">
        <v>4.6</v>
      </c>
      <c r="H21" s="468">
        <v>6.8</v>
      </c>
      <c r="I21" s="467">
        <v>4</v>
      </c>
      <c r="J21" s="469">
        <v>6.1</v>
      </c>
      <c r="K21" s="470">
        <f t="shared" si="0"/>
        <v>7.6411960132890355</v>
      </c>
      <c r="L21" s="471">
        <v>7.024793388429751</v>
      </c>
      <c r="M21" s="472">
        <v>470.1</v>
      </c>
      <c r="N21" s="473">
        <v>272.7</v>
      </c>
      <c r="O21" s="474">
        <v>1.8</v>
      </c>
      <c r="P21" s="475">
        <v>1.9</v>
      </c>
    </row>
    <row r="22" spans="1:16" ht="15">
      <c r="A22" s="463" t="s">
        <v>82</v>
      </c>
      <c r="B22" s="464">
        <v>1015</v>
      </c>
      <c r="C22" s="465">
        <v>998</v>
      </c>
      <c r="D22" s="466">
        <v>998</v>
      </c>
      <c r="E22" s="467">
        <v>1333.386206896552</v>
      </c>
      <c r="F22" s="468">
        <v>1322.7</v>
      </c>
      <c r="G22" s="467">
        <v>10.2</v>
      </c>
      <c r="H22" s="468">
        <v>12.2</v>
      </c>
      <c r="I22" s="467">
        <v>9.8</v>
      </c>
      <c r="J22" s="469">
        <v>11.2</v>
      </c>
      <c r="K22" s="470">
        <f t="shared" si="0"/>
        <v>10.220440881763526</v>
      </c>
      <c r="L22" s="471">
        <v>11.960784313725489</v>
      </c>
      <c r="M22" s="472">
        <v>2065.2</v>
      </c>
      <c r="N22" s="473">
        <v>1104</v>
      </c>
      <c r="O22" s="474">
        <v>7.4</v>
      </c>
      <c r="P22" s="475">
        <v>7.7</v>
      </c>
    </row>
    <row r="23" spans="1:16" ht="15">
      <c r="A23" s="463" t="s">
        <v>83</v>
      </c>
      <c r="B23" s="464">
        <v>1942</v>
      </c>
      <c r="C23" s="465">
        <v>1909</v>
      </c>
      <c r="D23" s="466">
        <v>1903</v>
      </c>
      <c r="E23" s="467">
        <v>5540.241379310345</v>
      </c>
      <c r="F23" s="468">
        <v>4183.8</v>
      </c>
      <c r="G23" s="467">
        <v>32.9</v>
      </c>
      <c r="H23" s="468">
        <v>34.4</v>
      </c>
      <c r="I23" s="467">
        <v>31.6</v>
      </c>
      <c r="J23" s="469">
        <v>32.4</v>
      </c>
      <c r="K23" s="470">
        <f t="shared" si="0"/>
        <v>17.288491854965844</v>
      </c>
      <c r="L23" s="471">
        <v>17.551020408163264</v>
      </c>
      <c r="M23" s="472">
        <v>834.8</v>
      </c>
      <c r="N23" s="473">
        <v>385.7</v>
      </c>
      <c r="O23" s="474">
        <v>3.1</v>
      </c>
      <c r="P23" s="475">
        <v>4.1</v>
      </c>
    </row>
    <row r="24" spans="1:16" ht="15">
      <c r="A24" s="463" t="s">
        <v>45</v>
      </c>
      <c r="B24" s="464">
        <v>358</v>
      </c>
      <c r="C24" s="465">
        <v>445</v>
      </c>
      <c r="D24" s="466">
        <v>445</v>
      </c>
      <c r="E24" s="467">
        <v>671</v>
      </c>
      <c r="F24" s="468">
        <v>622.2</v>
      </c>
      <c r="G24" s="467">
        <v>4.5</v>
      </c>
      <c r="H24" s="468">
        <v>3.9</v>
      </c>
      <c r="I24" s="467">
        <v>2.3</v>
      </c>
      <c r="J24" s="469">
        <v>2.3</v>
      </c>
      <c r="K24" s="470">
        <f t="shared" si="0"/>
        <v>10.112359550561797</v>
      </c>
      <c r="L24" s="471">
        <v>10.893854748603351</v>
      </c>
      <c r="M24" s="472">
        <v>416.2</v>
      </c>
      <c r="N24" s="473">
        <v>982</v>
      </c>
      <c r="O24" s="474">
        <v>2</v>
      </c>
      <c r="P24" s="475">
        <v>2</v>
      </c>
    </row>
    <row r="25" spans="1:16" ht="15">
      <c r="A25" s="463" t="s">
        <v>46</v>
      </c>
      <c r="B25" s="464">
        <v>1345</v>
      </c>
      <c r="C25" s="465">
        <v>1345</v>
      </c>
      <c r="D25" s="466">
        <v>1345</v>
      </c>
      <c r="E25" s="467">
        <v>2543.2000000000003</v>
      </c>
      <c r="F25" s="468">
        <v>1881</v>
      </c>
      <c r="G25" s="467">
        <v>18.2</v>
      </c>
      <c r="H25" s="468">
        <v>16.6</v>
      </c>
      <c r="I25" s="467">
        <v>16.7</v>
      </c>
      <c r="J25" s="469">
        <v>16</v>
      </c>
      <c r="K25" s="470">
        <f t="shared" si="0"/>
        <v>13.53159851301115</v>
      </c>
      <c r="L25" s="471">
        <v>12.406576980568014</v>
      </c>
      <c r="M25" s="472"/>
      <c r="N25" s="473"/>
      <c r="O25" s="474"/>
      <c r="P25" s="475"/>
    </row>
    <row r="26" spans="1:16" ht="15">
      <c r="A26" s="463" t="s">
        <v>84</v>
      </c>
      <c r="B26" s="464">
        <v>534</v>
      </c>
      <c r="C26" s="465">
        <v>537</v>
      </c>
      <c r="D26" s="466">
        <v>537</v>
      </c>
      <c r="E26" s="467">
        <v>999.2482758620692</v>
      </c>
      <c r="F26" s="468">
        <v>513.3</v>
      </c>
      <c r="G26" s="467">
        <v>5.3</v>
      </c>
      <c r="H26" s="468">
        <v>5.4</v>
      </c>
      <c r="I26" s="467">
        <v>4.8</v>
      </c>
      <c r="J26" s="469">
        <v>4.8</v>
      </c>
      <c r="K26" s="470">
        <f t="shared" si="0"/>
        <v>9.869646182495345</v>
      </c>
      <c r="L26" s="471">
        <v>10.05586592178771</v>
      </c>
      <c r="M26" s="472">
        <v>3383</v>
      </c>
      <c r="N26" s="473">
        <v>1784</v>
      </c>
      <c r="O26" s="474">
        <v>11</v>
      </c>
      <c r="P26" s="475">
        <v>11</v>
      </c>
    </row>
    <row r="27" spans="1:16" ht="15">
      <c r="A27" s="463" t="s">
        <v>48</v>
      </c>
      <c r="B27" s="464">
        <v>3822</v>
      </c>
      <c r="C27" s="465">
        <v>4090</v>
      </c>
      <c r="D27" s="466">
        <v>4090</v>
      </c>
      <c r="E27" s="467">
        <v>7252.082758620691</v>
      </c>
      <c r="F27" s="468">
        <v>5016.9</v>
      </c>
      <c r="G27" s="467">
        <v>59.7</v>
      </c>
      <c r="H27" s="468">
        <v>42.5</v>
      </c>
      <c r="I27" s="467">
        <v>55.8</v>
      </c>
      <c r="J27" s="469">
        <v>42.1</v>
      </c>
      <c r="K27" s="470">
        <f>G27/D27*1000</f>
        <v>14.596577017114916</v>
      </c>
      <c r="L27" s="471">
        <v>11.119832548403977</v>
      </c>
      <c r="M27" s="472">
        <v>2046</v>
      </c>
      <c r="N27" s="473">
        <v>982</v>
      </c>
      <c r="O27" s="474">
        <v>6</v>
      </c>
      <c r="P27" s="475">
        <v>6</v>
      </c>
    </row>
    <row r="28" spans="1:16" ht="15.75" thickBot="1">
      <c r="A28" s="477" t="s">
        <v>69</v>
      </c>
      <c r="B28" s="478">
        <v>100</v>
      </c>
      <c r="C28" s="479">
        <v>100</v>
      </c>
      <c r="D28" s="480">
        <v>100</v>
      </c>
      <c r="E28" s="481">
        <v>68</v>
      </c>
      <c r="F28" s="482">
        <v>79.8</v>
      </c>
      <c r="G28" s="481">
        <v>0.7</v>
      </c>
      <c r="H28" s="482">
        <v>0.7</v>
      </c>
      <c r="I28" s="481">
        <v>2.4</v>
      </c>
      <c r="J28" s="483">
        <v>2.4</v>
      </c>
      <c r="K28" s="484">
        <f>G28/D28*1000</f>
        <v>6.999999999999999</v>
      </c>
      <c r="L28" s="485">
        <v>6.999999999999999</v>
      </c>
      <c r="M28" s="486"/>
      <c r="N28" s="487"/>
      <c r="O28" s="488"/>
      <c r="P28" s="489"/>
    </row>
    <row r="29" spans="1:16" ht="15" thickBot="1">
      <c r="A29" s="490" t="s">
        <v>127</v>
      </c>
      <c r="B29" s="491">
        <f>SUM(B7:B28)</f>
        <v>22923</v>
      </c>
      <c r="C29" s="492">
        <v>22973</v>
      </c>
      <c r="D29" s="493">
        <f>SUM(D7:D28)</f>
        <v>22970</v>
      </c>
      <c r="E29" s="494">
        <f>SUM(E7:E28)</f>
        <v>41140.720689655165</v>
      </c>
      <c r="F29" s="495">
        <f>SUM(F7:F28)</f>
        <v>31629.7</v>
      </c>
      <c r="G29" s="494">
        <f>SUM(G7:G28)</f>
        <v>280.4</v>
      </c>
      <c r="H29" s="495">
        <v>275.2</v>
      </c>
      <c r="I29" s="494">
        <f>SUM(I7:I28)</f>
        <v>255.20000000000002</v>
      </c>
      <c r="J29" s="496">
        <v>251.9</v>
      </c>
      <c r="K29" s="497">
        <f>G29/D29*1000</f>
        <v>12.207226817588158</v>
      </c>
      <c r="L29" s="498">
        <v>11.778804999143981</v>
      </c>
      <c r="M29" s="494">
        <f>SUM(M7:M28)</f>
        <v>27181.69</v>
      </c>
      <c r="N29" s="495">
        <f>SUM(N7:N28)</f>
        <v>15393.1</v>
      </c>
      <c r="O29" s="499">
        <f>SUM(O7:O28)</f>
        <v>119.1</v>
      </c>
      <c r="P29" s="495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2017-09-26T07:44:31Z</cp:lastPrinted>
  <dcterms:created xsi:type="dcterms:W3CDTF">2017-08-13T06:13:14Z</dcterms:created>
  <dcterms:modified xsi:type="dcterms:W3CDTF">2017-09-26T09:13:36Z</dcterms:modified>
  <cp:category/>
  <cp:version/>
  <cp:contentType/>
  <cp:contentStatus/>
</cp:coreProperties>
</file>