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0">'уборка зерновых'!$A$1:$CD$26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<sst xmlns="http://schemas.openxmlformats.org/spreadsheetml/2006/main" count="405" uniqueCount="142">
  <si>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</si>
  <si>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</si>
  <si>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</si>
  <si>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</si>
  <si>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</si>
  <si>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</si>
  <si>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</si>
  <si>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</si>
  <si>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</si>
  <si>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</si>
  <si>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</si>
  <si>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</si>
  <si>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</si>
  <si>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</si>
  <si>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</si>
  <si>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</si>
  <si>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</si>
  <si>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</si>
  <si>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</si>
  <si>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</si>
  <si>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</si>
  <si>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</si>
  <si>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</si>
  <si>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</si>
  <si>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</si>
  <si>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</si>
  <si>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</si>
  <si>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</si>
  <si>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</si>
  <si>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</si>
  <si>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</si>
  <si>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</si>
  <si>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</si>
  <si>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</si>
  <si>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</si>
  <si>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</si>
  <si>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</si>
  <si>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</si>
  <si>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</si>
  <si>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</si>
  <si>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</si>
  <si>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</si>
  <si>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</si>
  <si>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</si>
  <si>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</si>
  <si>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</si>
  <si>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</si>
  <si>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</si>
  <si>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</si>
  <si>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</si>
  <si>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</si>
  <si>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</si>
  <si>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</si>
  <si>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</si>
  <si>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</si>
  <si>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</si>
  <si>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</si>
  <si>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</si>
  <si>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</si>
  <si>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</si>
  <si>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</si>
  <si>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</si>
  <si>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</si>
  <si>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</si>
  <si>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</si>
  <si>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</si>
  <si>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</si>
  <si>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</si>
  <si>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план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</si>
  <si>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</si>
  <si>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</si>
  <si>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</si>
  <si>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</si>
  <si>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</si>
  <si>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</si>
  <si>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</si>
  <si>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</si>
  <si>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</si>
  <si>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</si>
  <si>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</si>
  <si>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</si>
  <si>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</si>
  <si>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</si>
  <si>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</si>
  <si>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</si>
  <si>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</si>
  <si>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</si>
  <si>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</si>
  <si>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</si>
  <si>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</si>
  <si>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</si>
  <si>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</si>
  <si>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</si>
  <si>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</si>
  <si>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</si>
  <si>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</si>
  <si>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</si>
  <si>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</si>
  <si>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</si>
  <si>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</si>
  <si>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</si>
  <si>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</si>
  <si>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</si>
  <si>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</si>
  <si>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</si>
  <si>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</si>
  <si>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</si>
  <si>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</si>
  <si>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</si>
  <si>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</si>
  <si>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</si>
  <si>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</si>
  <si>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</si>
  <si>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16.07.</t>
  </si>
  <si>
    <t>Уборка зерновых и зернобобовых культур, га                                      17.07.2019</t>
  </si>
  <si>
    <t>Уборка технических культур, га                 17.07.2019</t>
  </si>
  <si>
    <t>17.07.</t>
  </si>
  <si>
    <t>Оперативная информация об агрометеорологических условиях  на территори Ульяновской области по состоянию на 17.07.2019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</si>
  <si>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</si>
  <si>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</si>
  <si>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</si>
  <si>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</si>
  <si>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</si>
  <si>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</si>
  <si>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0,5 мм, 19 градусов, переменая облачность</t>
  </si>
  <si>
    <t>16 градусов, дождь</t>
  </si>
  <si>
    <t>12 мм, пасмурно, 18 градусов</t>
  </si>
  <si>
    <t>дождь, 18 градусов</t>
  </si>
  <si>
    <t xml:space="preserve">   </t>
  </si>
  <si>
    <t>дождь, 4 мм, 16 градусов</t>
  </si>
  <si>
    <t>5 мм, пасмурно, 20 градусов</t>
  </si>
  <si>
    <t>дождь, 17 градусов</t>
  </si>
  <si>
    <t>1 мм, 20 градусов</t>
  </si>
  <si>
    <t>Оперативная сводка по уюборке кормовых культур</t>
  </si>
  <si>
    <t>дождь, 22 градусов</t>
  </si>
  <si>
    <t>17 градусов, местами кратковременный дождь</t>
  </si>
  <si>
    <t>1-2 мм, облачно, 15 градусов</t>
  </si>
  <si>
    <t>15 градусов, дождь, пасмурно</t>
  </si>
  <si>
    <t>пасмурно, 20 градусов</t>
  </si>
  <si>
    <t>дождь</t>
  </si>
  <si>
    <t>3 мм, пасмурно</t>
  </si>
  <si>
    <t>пасмурно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</si>
</sst>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0"/>
      <name val="Arial Cyr"/>
      <family val="2"/>
    </font>
    <font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1" xfId="93" applyFont="1" applyBorder="1" applyAlignment="1" applyProtection="1">
      <alignment horizontal="center" vertical="center" textRotation="90" wrapText="1"/>
      <protection locked="0"/>
    </xf>
    <xf numFmtId="0" fontId="20" fillId="24" borderId="11" xfId="93" applyFont="1" applyFill="1" applyBorder="1" applyAlignment="1" applyProtection="1">
      <alignment horizontal="center" vertical="center" textRotation="90" wrapText="1"/>
      <protection locked="0"/>
    </xf>
    <xf numFmtId="0" fontId="20" fillId="0" borderId="12" xfId="93" applyFont="1" applyBorder="1" applyAlignment="1" applyProtection="1">
      <alignment horizontal="center" vertical="center" textRotation="90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Border="1" applyAlignment="1">
      <alignment horizontal="center" vertical="center" wrapText="1"/>
    </xf>
    <xf numFmtId="166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1" xfId="99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hidden="1" locked="0"/>
    </xf>
    <xf numFmtId="164" fontId="19" fillId="0" borderId="11" xfId="9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/>
    </xf>
    <xf numFmtId="1" fontId="19" fillId="0" borderId="12" xfId="0" applyNumberFormat="1" applyFont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hidden="1"/>
    </xf>
    <xf numFmtId="166" fontId="19" fillId="0" borderId="11" xfId="9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 applyProtection="1">
      <alignment horizontal="center" vertical="center" wrapText="1"/>
      <protection locked="0"/>
    </xf>
    <xf numFmtId="3" fontId="20" fillId="0" borderId="11" xfId="99" applyNumberFormat="1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164" fontId="20" fillId="0" borderId="11" xfId="99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6" fontId="20" fillId="0" borderId="11" xfId="0" applyNumberFormat="1" applyFont="1" applyBorder="1" applyAlignment="1" applyProtection="1">
      <alignment horizontal="center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166" fontId="20" fillId="0" borderId="11" xfId="0" applyNumberFormat="1" applyFont="1" applyBorder="1" applyAlignment="1" applyProtection="1">
      <alignment horizontal="center" vertical="center" wrapText="1"/>
      <protection locked="0"/>
    </xf>
    <xf numFmtId="1" fontId="21" fillId="0" borderId="11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92" applyFont="1" applyBorder="1" applyAlignment="1" applyProtection="1">
      <alignment horizontal="center" vertical="center" textRotation="90" wrapText="1"/>
      <protection locked="0"/>
    </xf>
    <xf numFmtId="0" fontId="20" fillId="0" borderId="13" xfId="92" applyFont="1" applyBorder="1" applyAlignment="1" applyProtection="1">
      <alignment horizontal="center" vertical="center" textRotation="90" wrapText="1"/>
      <protection locked="0"/>
    </xf>
    <xf numFmtId="0" fontId="20" fillId="0" borderId="14" xfId="92" applyFont="1" applyBorder="1" applyAlignment="1" applyProtection="1">
      <alignment horizontal="center" vertical="center" textRotation="90" wrapText="1"/>
      <protection locked="0"/>
    </xf>
    <xf numFmtId="0" fontId="20" fillId="0" borderId="15" xfId="92" applyFont="1" applyBorder="1" applyAlignment="1" applyProtection="1">
      <alignment horizontal="center" vertical="center" textRotation="90" wrapText="1"/>
      <protection locked="0"/>
    </xf>
    <xf numFmtId="0" fontId="19" fillId="0" borderId="10" xfId="99" applyFont="1" applyBorder="1" applyAlignment="1" applyProtection="1">
      <alignment horizontal="center" vertical="center" wrapText="1"/>
      <protection locked="0"/>
    </xf>
    <xf numFmtId="0" fontId="19" fillId="0" borderId="13" xfId="99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1" fontId="19" fillId="0" borderId="10" xfId="99" applyNumberFormat="1" applyFont="1" applyBorder="1" applyAlignment="1" applyProtection="1">
      <alignment horizontal="center" vertical="center" wrapText="1"/>
      <protection locked="0"/>
    </xf>
    <xf numFmtId="164" fontId="19" fillId="0" borderId="10" xfId="99" applyNumberFormat="1" applyFont="1" applyBorder="1" applyAlignment="1" applyProtection="1">
      <alignment horizontal="center" vertical="center" wrapText="1"/>
      <protection locked="0"/>
    </xf>
    <xf numFmtId="0" fontId="19" fillId="0" borderId="14" xfId="99" applyNumberFormat="1" applyFont="1" applyBorder="1" applyAlignment="1" applyProtection="1">
      <alignment horizontal="center" vertical="center" wrapText="1"/>
      <protection locked="0"/>
    </xf>
    <xf numFmtId="0" fontId="19" fillId="0" borderId="10" xfId="99" applyNumberFormat="1" applyFont="1" applyBorder="1" applyAlignment="1" applyProtection="1">
      <alignment horizontal="center" vertical="center" wrapText="1"/>
      <protection locked="0"/>
    </xf>
    <xf numFmtId="4" fontId="19" fillId="0" borderId="10" xfId="99" applyNumberFormat="1" applyFont="1" applyBorder="1" applyAlignment="1" applyProtection="1">
      <alignment horizontal="center" vertical="center" wrapText="1"/>
      <protection locked="0"/>
    </xf>
    <xf numFmtId="4" fontId="19" fillId="0" borderId="13" xfId="99" applyNumberFormat="1" applyFont="1" applyBorder="1" applyAlignment="1" applyProtection="1">
      <alignment horizontal="center" vertical="center" wrapText="1"/>
      <protection locked="0"/>
    </xf>
    <xf numFmtId="0" fontId="19" fillId="0" borderId="14" xfId="99" applyFont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>
      <alignment horizontal="center" vertical="center" wrapText="1"/>
    </xf>
    <xf numFmtId="1" fontId="19" fillId="0" borderId="14" xfId="99" applyNumberFormat="1" applyFont="1" applyBorder="1" applyAlignment="1" applyProtection="1">
      <alignment horizontal="center" vertical="center" wrapText="1"/>
      <protection locked="0"/>
    </xf>
    <xf numFmtId="1" fontId="19" fillId="0" borderId="15" xfId="99" applyNumberFormat="1" applyFont="1" applyBorder="1" applyAlignment="1" applyProtection="1">
      <alignment horizontal="center" vertical="center" wrapText="1"/>
      <protection locked="0"/>
    </xf>
    <xf numFmtId="164" fontId="19" fillId="0" borderId="13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9" applyFont="1" applyBorder="1" applyAlignment="1" applyProtection="1">
      <alignment horizontal="center" vertical="center" wrapText="1"/>
      <protection hidden="1" locked="0"/>
    </xf>
    <xf numFmtId="0" fontId="19" fillId="0" borderId="14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7" applyNumberFormat="1" applyFont="1" applyBorder="1" applyAlignment="1" applyProtection="1">
      <alignment horizontal="center" vertical="center" wrapText="1"/>
      <protection hidden="1"/>
    </xf>
    <xf numFmtId="4" fontId="19" fillId="0" borderId="10" xfId="97" applyNumberFormat="1" applyFont="1" applyBorder="1" applyAlignment="1" applyProtection="1">
      <alignment horizontal="center" vertical="center" wrapText="1"/>
      <protection hidden="1"/>
    </xf>
    <xf numFmtId="4" fontId="19" fillId="0" borderId="13" xfId="97" applyNumberFormat="1" applyFont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99" applyFont="1" applyBorder="1" applyAlignment="1" applyProtection="1">
      <alignment horizontal="center" vertical="center" wrapText="1"/>
      <protection hidden="1"/>
    </xf>
    <xf numFmtId="0" fontId="19" fillId="0" borderId="13" xfId="99" applyFont="1" applyBorder="1" applyAlignment="1" applyProtection="1">
      <alignment horizontal="center" vertical="center" wrapText="1"/>
      <protection hidden="1"/>
    </xf>
    <xf numFmtId="0" fontId="19" fillId="0" borderId="10" xfId="99" applyNumberFormat="1" applyFont="1" applyBorder="1" applyAlignment="1" applyProtection="1">
      <alignment horizontal="center" vertical="center" wrapText="1"/>
      <protection hidden="1" locked="0"/>
    </xf>
    <xf numFmtId="0" fontId="19" fillId="0" borderId="10" xfId="99" applyNumberFormat="1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3" xfId="99" applyNumberFormat="1" applyFont="1" applyBorder="1" applyAlignment="1" applyProtection="1">
      <alignment horizontal="center" vertical="center" wrapText="1"/>
      <protection hidden="1"/>
    </xf>
    <xf numFmtId="1" fontId="19" fillId="0" borderId="10" xfId="99" applyNumberFormat="1" applyFont="1" applyBorder="1" applyAlignment="1" applyProtection="1">
      <alignment horizontal="center" vertical="center" wrapText="1"/>
      <protection hidden="1"/>
    </xf>
    <xf numFmtId="1" fontId="19" fillId="0" borderId="14" xfId="99" applyNumberFormat="1" applyFont="1" applyBorder="1" applyAlignment="1" applyProtection="1">
      <alignment horizontal="center" vertical="center" wrapText="1"/>
      <protection hidden="1"/>
    </xf>
    <xf numFmtId="1" fontId="19" fillId="0" borderId="15" xfId="99" applyNumberFormat="1" applyFont="1" applyBorder="1" applyAlignment="1" applyProtection="1">
      <alignment horizontal="center" vertical="center" wrapText="1"/>
      <protection hidden="1"/>
    </xf>
    <xf numFmtId="164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164" fontId="19" fillId="0" borderId="10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1" fontId="19" fillId="0" borderId="10" xfId="97" applyNumberFormat="1" applyFont="1" applyBorder="1" applyAlignment="1" applyProtection="1">
      <alignment horizontal="center" vertical="center" wrapText="1"/>
      <protection hidden="1"/>
    </xf>
    <xf numFmtId="1" fontId="19" fillId="0" borderId="14" xfId="97" applyNumberFormat="1" applyFont="1" applyBorder="1" applyAlignment="1" applyProtection="1">
      <alignment horizontal="center" vertical="center" wrapText="1"/>
      <protection hidden="1"/>
    </xf>
    <xf numFmtId="1" fontId="19" fillId="0" borderId="15" xfId="97" applyNumberFormat="1" applyFont="1" applyBorder="1" applyAlignment="1" applyProtection="1">
      <alignment horizontal="center" vertical="center" wrapText="1"/>
      <protection hidden="1"/>
    </xf>
    <xf numFmtId="4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20" fillId="0" borderId="10" xfId="99" applyFont="1" applyBorder="1" applyAlignment="1" applyProtection="1">
      <alignment horizontal="center" vertical="center" wrapText="1"/>
      <protection/>
    </xf>
    <xf numFmtId="164" fontId="20" fillId="0" borderId="13" xfId="99" applyNumberFormat="1" applyFont="1" applyBorder="1" applyAlignment="1" applyProtection="1">
      <alignment horizontal="center" vertical="center" wrapText="1"/>
      <protection/>
    </xf>
    <xf numFmtId="164" fontId="20" fillId="0" borderId="10" xfId="99" applyNumberFormat="1" applyFont="1" applyBorder="1" applyAlignment="1" applyProtection="1">
      <alignment horizontal="center" vertical="center" wrapText="1"/>
      <protection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4" xfId="99" applyNumberFormat="1" applyFont="1" applyBorder="1" applyAlignment="1" applyProtection="1">
      <alignment horizontal="center" vertical="center" wrapText="1"/>
      <protection/>
    </xf>
    <xf numFmtId="0" fontId="20" fillId="0" borderId="10" xfId="99" applyNumberFormat="1" applyFont="1" applyBorder="1" applyAlignment="1" applyProtection="1">
      <alignment horizontal="center" vertical="center" wrapText="1"/>
      <protection/>
    </xf>
    <xf numFmtId="4" fontId="20" fillId="0" borderId="10" xfId="99" applyNumberFormat="1" applyFont="1" applyBorder="1" applyAlignment="1" applyProtection="1">
      <alignment horizontal="center" vertical="center" wrapText="1"/>
      <protection/>
    </xf>
    <xf numFmtId="4" fontId="20" fillId="0" borderId="13" xfId="99" applyNumberFormat="1" applyFont="1" applyBorder="1" applyAlignment="1" applyProtection="1">
      <alignment horizontal="center" vertical="center" wrapText="1"/>
      <protection/>
    </xf>
    <xf numFmtId="0" fontId="20" fillId="0" borderId="14" xfId="99" applyFont="1" applyBorder="1" applyAlignment="1" applyProtection="1">
      <alignment horizontal="center" vertical="center" wrapText="1"/>
      <protection/>
    </xf>
    <xf numFmtId="164" fontId="20" fillId="0" borderId="13" xfId="99" applyNumberFormat="1" applyFont="1" applyBorder="1" applyAlignment="1" applyProtection="1">
      <alignment horizontal="center" vertical="center" wrapText="1"/>
      <protection hidden="1"/>
    </xf>
    <xf numFmtId="1" fontId="20" fillId="0" borderId="14" xfId="99" applyNumberFormat="1" applyFont="1" applyBorder="1" applyAlignment="1" applyProtection="1">
      <alignment horizontal="center" vertical="center" wrapText="1"/>
      <protection/>
    </xf>
    <xf numFmtId="1" fontId="20" fillId="0" borderId="10" xfId="99" applyNumberFormat="1" applyFont="1" applyBorder="1" applyAlignment="1" applyProtection="1">
      <alignment horizontal="center" vertical="center" wrapText="1"/>
      <protection/>
    </xf>
    <xf numFmtId="1" fontId="20" fillId="0" borderId="15" xfId="99" applyNumberFormat="1" applyFont="1" applyBorder="1" applyAlignment="1" applyProtection="1">
      <alignment horizontal="center" vertical="center" wrapText="1"/>
      <protection/>
    </xf>
    <xf numFmtId="0" fontId="21" fillId="0" borderId="10" xfId="99" applyFont="1" applyBorder="1" applyAlignment="1" applyProtection="1">
      <alignment horizontal="center" vertical="center" wrapText="1"/>
      <protection/>
    </xf>
    <xf numFmtId="164" fontId="21" fillId="0" borderId="10" xfId="99" applyNumberFormat="1" applyFont="1" applyBorder="1" applyAlignment="1" applyProtection="1">
      <alignment horizontal="center" vertical="center" wrapText="1"/>
      <protection/>
    </xf>
    <xf numFmtId="164" fontId="21" fillId="0" borderId="13" xfId="99" applyNumberFormat="1" applyFont="1" applyBorder="1" applyAlignment="1" applyProtection="1">
      <alignment horizontal="center" vertical="center" wrapText="1"/>
      <protection/>
    </xf>
    <xf numFmtId="164" fontId="28" fillId="0" borderId="10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 applyProtection="1">
      <alignment horizontal="center" vertical="center" wrapText="1"/>
      <protection/>
    </xf>
    <xf numFmtId="0" fontId="21" fillId="0" borderId="14" xfId="99" applyNumberFormat="1" applyFont="1" applyBorder="1" applyAlignment="1" applyProtection="1">
      <alignment horizontal="center" vertical="center" wrapText="1"/>
      <protection/>
    </xf>
    <xf numFmtId="0" fontId="21" fillId="0" borderId="10" xfId="99" applyNumberFormat="1" applyFont="1" applyBorder="1" applyAlignment="1" applyProtection="1">
      <alignment horizontal="center" vertical="center" wrapText="1"/>
      <protection/>
    </xf>
    <xf numFmtId="4" fontId="21" fillId="0" borderId="10" xfId="99" applyNumberFormat="1" applyFont="1" applyBorder="1" applyAlignment="1" applyProtection="1">
      <alignment horizontal="center" vertical="center" wrapText="1"/>
      <protection/>
    </xf>
    <xf numFmtId="4" fontId="21" fillId="0" borderId="13" xfId="99" applyNumberFormat="1" applyFont="1" applyBorder="1" applyAlignment="1" applyProtection="1">
      <alignment horizontal="center" vertical="center" wrapText="1"/>
      <protection/>
    </xf>
    <xf numFmtId="1" fontId="21" fillId="0" borderId="14" xfId="99" applyNumberFormat="1" applyFont="1" applyBorder="1" applyAlignment="1" applyProtection="1">
      <alignment horizontal="center" vertical="center" wrapText="1"/>
      <protection/>
    </xf>
    <xf numFmtId="1" fontId="21" fillId="0" borderId="10" xfId="99" applyNumberFormat="1" applyFont="1" applyBorder="1" applyAlignment="1" applyProtection="1">
      <alignment horizontal="center" vertical="center" wrapText="1"/>
      <protection/>
    </xf>
    <xf numFmtId="1" fontId="21" fillId="0" borderId="13" xfId="99" applyNumberFormat="1" applyFont="1" applyBorder="1" applyAlignment="1" applyProtection="1">
      <alignment horizontal="center" vertical="center" wrapText="1"/>
      <protection/>
    </xf>
    <xf numFmtId="1" fontId="21" fillId="0" borderId="15" xfId="99" applyNumberFormat="1" applyFont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>
      <alignment horizontal="center" vertical="center" wrapText="1"/>
    </xf>
    <xf numFmtId="3" fontId="19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1" xfId="0" applyNumberFormat="1" applyFont="1" applyFill="1" applyBorder="1" applyAlignment="1">
      <alignment horizontal="center" vertical="center" wrapText="1"/>
    </xf>
    <xf numFmtId="1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3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4" xfId="99" applyFont="1" applyFill="1" applyBorder="1" applyAlignment="1" applyProtection="1">
      <alignment horizontal="center" vertical="center" wrapText="1"/>
      <protection hidden="1"/>
    </xf>
    <xf numFmtId="0" fontId="19" fillId="25" borderId="10" xfId="99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Alignment="1">
      <alignment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1" fillId="0" borderId="16" xfId="95" applyNumberFormat="1" applyFont="1" applyFill="1" applyBorder="1" applyAlignment="1">
      <alignment horizontal="center" vertical="center"/>
      <protection/>
    </xf>
    <xf numFmtId="49" fontId="31" fillId="0" borderId="17" xfId="95" applyNumberFormat="1" applyFont="1" applyFill="1" applyBorder="1" applyAlignment="1">
      <alignment horizontal="center" vertical="center"/>
      <protection/>
    </xf>
    <xf numFmtId="0" fontId="31" fillId="0" borderId="18" xfId="101" applyFont="1" applyFill="1" applyBorder="1" applyAlignment="1" applyProtection="1">
      <alignment horizontal="center" vertical="center"/>
      <protection locked="0"/>
    </xf>
    <xf numFmtId="0" fontId="31" fillId="0" borderId="17" xfId="101" applyFont="1" applyFill="1" applyBorder="1" applyAlignment="1" applyProtection="1">
      <alignment horizontal="center" vertical="center"/>
      <protection locked="0"/>
    </xf>
    <xf numFmtId="1" fontId="31" fillId="0" borderId="19" xfId="95" applyNumberFormat="1" applyFont="1" applyFill="1" applyBorder="1" applyAlignment="1">
      <alignment horizontal="center"/>
      <protection/>
    </xf>
    <xf numFmtId="1" fontId="31" fillId="0" borderId="20" xfId="95" applyNumberFormat="1" applyFont="1" applyFill="1" applyBorder="1" applyAlignment="1">
      <alignment horizontal="center"/>
      <protection/>
    </xf>
    <xf numFmtId="164" fontId="31" fillId="0" borderId="21" xfId="95" applyNumberFormat="1" applyFont="1" applyFill="1" applyBorder="1" applyAlignment="1">
      <alignment horizontal="center"/>
      <protection/>
    </xf>
    <xf numFmtId="164" fontId="31" fillId="0" borderId="12" xfId="95" applyNumberFormat="1" applyFont="1" applyFill="1" applyBorder="1" applyAlignment="1">
      <alignment horizontal="center"/>
      <protection/>
    </xf>
    <xf numFmtId="164" fontId="31" fillId="0" borderId="22" xfId="95" applyNumberFormat="1" applyFont="1" applyFill="1" applyBorder="1" applyAlignment="1">
      <alignment horizontal="center"/>
      <protection/>
    </xf>
    <xf numFmtId="164" fontId="31" fillId="0" borderId="23" xfId="95" applyNumberFormat="1" applyFont="1" applyFill="1" applyBorder="1" applyAlignment="1">
      <alignment horizontal="center"/>
      <protection/>
    </xf>
    <xf numFmtId="164" fontId="31" fillId="0" borderId="22" xfId="101" applyNumberFormat="1" applyFont="1" applyFill="1" applyBorder="1" applyAlignment="1" applyProtection="1">
      <alignment horizontal="center" vertical="center"/>
      <protection locked="0"/>
    </xf>
    <xf numFmtId="164" fontId="31" fillId="0" borderId="20" xfId="101" applyNumberFormat="1" applyFont="1" applyFill="1" applyBorder="1" applyAlignment="1" applyProtection="1">
      <alignment horizontal="center" vertical="center"/>
      <protection locked="0"/>
    </xf>
    <xf numFmtId="164" fontId="31" fillId="0" borderId="24" xfId="101" applyNumberFormat="1" applyFont="1" applyFill="1" applyBorder="1" applyAlignment="1" applyProtection="1">
      <alignment horizontal="center"/>
      <protection locked="0"/>
    </xf>
    <xf numFmtId="164" fontId="31" fillId="0" borderId="20" xfId="101" applyNumberFormat="1" applyFont="1" applyFill="1" applyBorder="1" applyAlignment="1" applyProtection="1">
      <alignment horizontal="center"/>
      <protection locked="0"/>
    </xf>
    <xf numFmtId="164" fontId="31" fillId="0" borderId="25" xfId="101" applyNumberFormat="1" applyFont="1" applyFill="1" applyBorder="1" applyAlignment="1" applyProtection="1">
      <alignment horizontal="center"/>
      <protection locked="0"/>
    </xf>
    <xf numFmtId="0" fontId="31" fillId="0" borderId="26" xfId="95" applyFont="1" applyFill="1" applyBorder="1" applyAlignment="1">
      <alignment vertical="top" wrapText="1"/>
      <protection/>
    </xf>
    <xf numFmtId="1" fontId="31" fillId="0" borderId="27" xfId="95" applyNumberFormat="1" applyFont="1" applyFill="1" applyBorder="1" applyAlignment="1">
      <alignment horizontal="center"/>
      <protection/>
    </xf>
    <xf numFmtId="1" fontId="31" fillId="0" borderId="24" xfId="95" applyNumberFormat="1" applyFont="1" applyFill="1" applyBorder="1" applyAlignment="1">
      <alignment horizontal="center"/>
      <protection/>
    </xf>
    <xf numFmtId="164" fontId="31" fillId="0" borderId="24" xfId="101" applyNumberFormat="1" applyFont="1" applyFill="1" applyBorder="1" applyAlignment="1" applyProtection="1">
      <alignment horizontal="center" vertical="center"/>
      <protection locked="0"/>
    </xf>
    <xf numFmtId="164" fontId="31" fillId="0" borderId="28" xfId="101" applyNumberFormat="1" applyFont="1" applyFill="1" applyBorder="1" applyAlignment="1" applyProtection="1">
      <alignment horizontal="center"/>
      <protection locked="0"/>
    </xf>
    <xf numFmtId="164" fontId="31" fillId="25" borderId="21" xfId="95" applyNumberFormat="1" applyFont="1" applyFill="1" applyBorder="1" applyAlignment="1">
      <alignment horizontal="center"/>
      <protection/>
    </xf>
    <xf numFmtId="164" fontId="31" fillId="0" borderId="29" xfId="101" applyNumberFormat="1" applyFont="1" applyFill="1" applyBorder="1" applyAlignment="1" applyProtection="1">
      <alignment horizontal="center"/>
      <protection locked="0"/>
    </xf>
    <xf numFmtId="164" fontId="31" fillId="0" borderId="30" xfId="101" applyNumberFormat="1" applyFont="1" applyFill="1" applyBorder="1" applyAlignment="1" applyProtection="1">
      <alignment horizontal="center"/>
      <protection locked="0"/>
    </xf>
    <xf numFmtId="1" fontId="31" fillId="26" borderId="27" xfId="95" applyNumberFormat="1" applyFont="1" applyFill="1" applyBorder="1" applyAlignment="1">
      <alignment horizontal="center"/>
      <protection/>
    </xf>
    <xf numFmtId="1" fontId="31" fillId="26" borderId="24" xfId="95" applyNumberFormat="1" applyFont="1" applyFill="1" applyBorder="1" applyAlignment="1">
      <alignment horizontal="center"/>
      <protection/>
    </xf>
    <xf numFmtId="164" fontId="31" fillId="26" borderId="21" xfId="95" applyNumberFormat="1" applyFont="1" applyFill="1" applyBorder="1" applyAlignment="1">
      <alignment horizontal="center"/>
      <protection/>
    </xf>
    <xf numFmtId="164" fontId="31" fillId="26" borderId="12" xfId="95" applyNumberFormat="1" applyFont="1" applyFill="1" applyBorder="1" applyAlignment="1">
      <alignment horizontal="center"/>
      <protection/>
    </xf>
    <xf numFmtId="164" fontId="31" fillId="26" borderId="22" xfId="101" applyNumberFormat="1" applyFont="1" applyFill="1" applyBorder="1" applyAlignment="1" applyProtection="1">
      <alignment horizontal="center" vertical="center"/>
      <protection locked="0"/>
    </xf>
    <xf numFmtId="164" fontId="31" fillId="26" borderId="24" xfId="101" applyNumberFormat="1" applyFont="1" applyFill="1" applyBorder="1" applyAlignment="1" applyProtection="1">
      <alignment horizontal="center" vertical="center"/>
      <protection locked="0"/>
    </xf>
    <xf numFmtId="164" fontId="31" fillId="26" borderId="24" xfId="101" applyNumberFormat="1" applyFont="1" applyFill="1" applyBorder="1" applyAlignment="1" applyProtection="1">
      <alignment horizontal="center"/>
      <protection locked="0"/>
    </xf>
    <xf numFmtId="164" fontId="31" fillId="26" borderId="31" xfId="101" applyNumberFormat="1" applyFont="1" applyFill="1" applyBorder="1" applyAlignment="1" applyProtection="1">
      <alignment horizontal="center"/>
      <protection locked="0"/>
    </xf>
    <xf numFmtId="164" fontId="31" fillId="26" borderId="32" xfId="101" applyNumberFormat="1" applyFont="1" applyFill="1" applyBorder="1" applyAlignment="1" applyProtection="1">
      <alignment horizontal="center"/>
      <protection locked="0"/>
    </xf>
    <xf numFmtId="164" fontId="31" fillId="0" borderId="31" xfId="101" applyNumberFormat="1" applyFont="1" applyFill="1" applyBorder="1" applyAlignment="1" applyProtection="1">
      <alignment horizontal="center"/>
      <protection locked="0"/>
    </xf>
    <xf numFmtId="164" fontId="31" fillId="0" borderId="32" xfId="101" applyNumberFormat="1" applyFont="1" applyFill="1" applyBorder="1" applyAlignment="1" applyProtection="1">
      <alignment horizontal="center"/>
      <protection locked="0"/>
    </xf>
    <xf numFmtId="1" fontId="31" fillId="25" borderId="27" xfId="95" applyNumberFormat="1" applyFont="1" applyFill="1" applyBorder="1" applyAlignment="1">
      <alignment horizontal="center"/>
      <protection/>
    </xf>
    <xf numFmtId="1" fontId="31" fillId="25" borderId="24" xfId="95" applyNumberFormat="1" applyFont="1" applyFill="1" applyBorder="1" applyAlignment="1">
      <alignment horizontal="center"/>
      <protection/>
    </xf>
    <xf numFmtId="164" fontId="31" fillId="25" borderId="12" xfId="95" applyNumberFormat="1" applyFont="1" applyFill="1" applyBorder="1" applyAlignment="1">
      <alignment horizontal="center"/>
      <protection/>
    </xf>
    <xf numFmtId="164" fontId="31" fillId="25" borderId="24" xfId="101" applyNumberFormat="1" applyFont="1" applyFill="1" applyBorder="1" applyAlignment="1" applyProtection="1">
      <alignment horizontal="center" vertical="center"/>
      <protection locked="0"/>
    </xf>
    <xf numFmtId="164" fontId="31" fillId="25" borderId="20" xfId="101" applyNumberFormat="1" applyFont="1" applyFill="1" applyBorder="1" applyAlignment="1" applyProtection="1">
      <alignment horizontal="center"/>
      <protection locked="0"/>
    </xf>
    <xf numFmtId="164" fontId="31" fillId="25" borderId="31" xfId="101" applyNumberFormat="1" applyFont="1" applyFill="1" applyBorder="1" applyAlignment="1" applyProtection="1">
      <alignment horizontal="center"/>
      <protection locked="0"/>
    </xf>
    <xf numFmtId="164" fontId="31" fillId="25" borderId="32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7" borderId="0" xfId="0" applyFont="1" applyFill="1" applyAlignment="1">
      <alignment/>
    </xf>
    <xf numFmtId="164" fontId="31" fillId="0" borderId="33" xfId="95" applyNumberFormat="1" applyFont="1" applyFill="1" applyBorder="1" applyAlignment="1">
      <alignment horizontal="center"/>
      <protection/>
    </xf>
    <xf numFmtId="164" fontId="31" fillId="0" borderId="34" xfId="95" applyNumberFormat="1" applyFont="1" applyFill="1" applyBorder="1" applyAlignment="1">
      <alignment horizontal="center"/>
      <protection/>
    </xf>
    <xf numFmtId="164" fontId="31" fillId="0" borderId="35" xfId="101" applyNumberFormat="1" applyFont="1" applyFill="1" applyBorder="1" applyAlignment="1" applyProtection="1">
      <alignment horizontal="center"/>
      <protection locked="0"/>
    </xf>
    <xf numFmtId="164" fontId="31" fillId="0" borderId="36" xfId="101" applyNumberFormat="1" applyFont="1" applyFill="1" applyBorder="1" applyAlignment="1" applyProtection="1">
      <alignment horizontal="center"/>
      <protection locked="0"/>
    </xf>
    <xf numFmtId="0" fontId="31" fillId="25" borderId="37" xfId="95" applyFont="1" applyFill="1" applyBorder="1" applyAlignment="1">
      <alignment vertical="top" wrapText="1"/>
      <protection/>
    </xf>
    <xf numFmtId="0" fontId="31" fillId="0" borderId="38" xfId="95" applyFont="1" applyFill="1" applyBorder="1" applyAlignment="1">
      <alignment horizontal="center"/>
      <protection/>
    </xf>
    <xf numFmtId="0" fontId="31" fillId="0" borderId="39" xfId="95" applyFont="1" applyFill="1" applyBorder="1" applyAlignment="1">
      <alignment horizontal="center"/>
      <protection/>
    </xf>
    <xf numFmtId="164" fontId="31" fillId="0" borderId="38" xfId="95" applyNumberFormat="1" applyFont="1" applyFill="1" applyBorder="1" applyAlignment="1">
      <alignment horizontal="center"/>
      <protection/>
    </xf>
    <xf numFmtId="164" fontId="31" fillId="0" borderId="39" xfId="95" applyNumberFormat="1" applyFont="1" applyFill="1" applyBorder="1" applyAlignment="1">
      <alignment horizontal="center"/>
      <protection/>
    </xf>
    <xf numFmtId="164" fontId="31" fillId="0" borderId="37" xfId="95" applyNumberFormat="1" applyFont="1" applyFill="1" applyBorder="1" applyAlignment="1">
      <alignment horizontal="center"/>
      <protection/>
    </xf>
    <xf numFmtId="164" fontId="31" fillId="0" borderId="38" xfId="101" applyNumberFormat="1" applyFont="1" applyFill="1" applyBorder="1" applyAlignment="1" applyProtection="1">
      <alignment horizontal="center" vertical="center"/>
      <protection locked="0"/>
    </xf>
    <xf numFmtId="164" fontId="31" fillId="0" borderId="39" xfId="101" applyNumberFormat="1" applyFont="1" applyFill="1" applyBorder="1" applyAlignment="1" applyProtection="1">
      <alignment horizontal="center" vertical="center"/>
      <protection locked="0"/>
    </xf>
    <xf numFmtId="164" fontId="31" fillId="0" borderId="38" xfId="101" applyNumberFormat="1" applyFont="1" applyFill="1" applyBorder="1" applyAlignment="1" applyProtection="1">
      <alignment horizontal="center"/>
      <protection/>
    </xf>
    <xf numFmtId="164" fontId="31" fillId="0" borderId="39" xfId="101" applyNumberFormat="1" applyFont="1" applyFill="1" applyBorder="1" applyAlignment="1" applyProtection="1">
      <alignment horizontal="center"/>
      <protection/>
    </xf>
    <xf numFmtId="164" fontId="31" fillId="0" borderId="40" xfId="101" applyNumberFormat="1" applyFont="1" applyFill="1" applyBorder="1" applyAlignment="1" applyProtection="1">
      <alignment horizontal="center"/>
      <protection locked="0"/>
    </xf>
    <xf numFmtId="164" fontId="31" fillId="0" borderId="39" xfId="101" applyNumberFormat="1" applyFont="1" applyFill="1" applyBorder="1" applyAlignment="1" applyProtection="1">
      <alignment horizontal="center"/>
      <protection locked="0"/>
    </xf>
    <xf numFmtId="0" fontId="32" fillId="25" borderId="41" xfId="95" applyFont="1" applyFill="1" applyBorder="1" applyAlignment="1">
      <alignment horizontal="center" vertical="top" wrapText="1"/>
      <protection/>
    </xf>
    <xf numFmtId="1" fontId="32" fillId="0" borderId="18" xfId="95" applyNumberFormat="1" applyFont="1" applyFill="1" applyBorder="1" applyAlignment="1">
      <alignment horizontal="center"/>
      <protection/>
    </xf>
    <xf numFmtId="164" fontId="32" fillId="0" borderId="18" xfId="95" applyNumberFormat="1" applyFont="1" applyFill="1" applyBorder="1" applyAlignment="1">
      <alignment horizontal="center"/>
      <protection/>
    </xf>
    <xf numFmtId="164" fontId="32" fillId="0" borderId="18" xfId="101" applyNumberFormat="1" applyFont="1" applyFill="1" applyBorder="1" applyAlignment="1" applyProtection="1">
      <alignment horizontal="center" vertical="center"/>
      <protection locked="0"/>
    </xf>
    <xf numFmtId="164" fontId="32" fillId="0" borderId="17" xfId="101" applyNumberFormat="1" applyFont="1" applyFill="1" applyBorder="1" applyAlignment="1" applyProtection="1">
      <alignment horizontal="center" vertical="center"/>
      <protection locked="0"/>
    </xf>
    <xf numFmtId="164" fontId="32" fillId="0" borderId="42" xfId="95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43" xfId="100" applyFont="1" applyFill="1" applyBorder="1" applyAlignment="1">
      <alignment horizontal="center" vertical="center" wrapText="1"/>
      <protection/>
    </xf>
    <xf numFmtId="0" fontId="20" fillId="0" borderId="44" xfId="100" applyFont="1" applyFill="1" applyBorder="1" applyAlignment="1">
      <alignment horizontal="center" vertical="center" wrapText="1"/>
      <protection/>
    </xf>
    <xf numFmtId="0" fontId="20" fillId="0" borderId="44" xfId="100" applyFont="1" applyFill="1" applyBorder="1" applyAlignment="1">
      <alignment horizontal="center" vertical="center"/>
      <protection/>
    </xf>
    <xf numFmtId="0" fontId="20" fillId="0" borderId="45" xfId="0" applyFont="1" applyFill="1" applyBorder="1" applyAlignment="1">
      <alignment horizontal="center" vertical="center"/>
    </xf>
    <xf numFmtId="0" fontId="19" fillId="0" borderId="46" xfId="100" applyFont="1" applyFill="1" applyBorder="1">
      <alignment/>
      <protection/>
    </xf>
    <xf numFmtId="0" fontId="19" fillId="0" borderId="47" xfId="0" applyFont="1" applyFill="1" applyBorder="1" applyAlignment="1">
      <alignment horizontal="center" vertical="center" wrapText="1"/>
    </xf>
    <xf numFmtId="1" fontId="19" fillId="0" borderId="48" xfId="100" applyNumberFormat="1" applyFont="1" applyFill="1" applyBorder="1" applyAlignment="1">
      <alignment horizontal="center" vertical="center"/>
      <protection/>
    </xf>
    <xf numFmtId="164" fontId="19" fillId="0" borderId="20" xfId="100" applyNumberFormat="1" applyFont="1" applyFill="1" applyBorder="1" applyAlignment="1">
      <alignment horizontal="center" vertical="center"/>
      <protection/>
    </xf>
    <xf numFmtId="0" fontId="19" fillId="0" borderId="48" xfId="100" applyFont="1" applyFill="1" applyBorder="1" applyAlignment="1">
      <alignment horizontal="center" vertical="center"/>
      <protection/>
    </xf>
    <xf numFmtId="164" fontId="19" fillId="0" borderId="24" xfId="100" applyNumberFormat="1" applyFont="1" applyFill="1" applyBorder="1" applyAlignment="1">
      <alignment horizontal="center" vertical="center"/>
      <protection/>
    </xf>
    <xf numFmtId="0" fontId="19" fillId="0" borderId="31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1" xfId="100" applyFont="1" applyFill="1" applyBorder="1" applyAlignment="1">
      <alignment horizontal="center" vertical="center"/>
      <protection/>
    </xf>
    <xf numFmtId="1" fontId="19" fillId="0" borderId="11" xfId="100" applyNumberFormat="1" applyFont="1" applyFill="1" applyBorder="1" applyAlignment="1">
      <alignment horizontal="center" vertical="center"/>
      <protection/>
    </xf>
    <xf numFmtId="0" fontId="19" fillId="0" borderId="50" xfId="100" applyFont="1" applyFill="1" applyBorder="1">
      <alignment/>
      <protection/>
    </xf>
    <xf numFmtId="0" fontId="34" fillId="0" borderId="47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0" fontId="19" fillId="25" borderId="11" xfId="100" applyFont="1" applyFill="1" applyBorder="1" applyAlignment="1">
      <alignment horizontal="center" vertical="center"/>
      <protection/>
    </xf>
    <xf numFmtId="1" fontId="19" fillId="25" borderId="11" xfId="100" applyNumberFormat="1" applyFont="1" applyFill="1" applyBorder="1" applyAlignment="1">
      <alignment horizontal="center" vertical="center"/>
      <protection/>
    </xf>
    <xf numFmtId="164" fontId="19" fillId="25" borderId="24" xfId="100" applyNumberFormat="1" applyFont="1" applyFill="1" applyBorder="1" applyAlignment="1">
      <alignment horizontal="center" vertical="center"/>
      <protection/>
    </xf>
    <xf numFmtId="1" fontId="19" fillId="25" borderId="48" xfId="100" applyNumberFormat="1" applyFont="1" applyFill="1" applyBorder="1" applyAlignment="1">
      <alignment horizontal="center" vertical="center"/>
      <protection/>
    </xf>
    <xf numFmtId="0" fontId="19" fillId="25" borderId="31" xfId="0" applyFont="1" applyFill="1" applyBorder="1" applyAlignment="1">
      <alignment horizontal="center" vertical="center" wrapText="1"/>
    </xf>
    <xf numFmtId="0" fontId="19" fillId="25" borderId="49" xfId="0" applyFont="1" applyFill="1" applyBorder="1" applyAlignment="1">
      <alignment horizontal="center" vertical="center" wrapText="1"/>
    </xf>
    <xf numFmtId="0" fontId="19" fillId="0" borderId="51" xfId="100" applyFont="1" applyFill="1" applyBorder="1">
      <alignment/>
      <protection/>
    </xf>
    <xf numFmtId="0" fontId="19" fillId="0" borderId="52" xfId="100" applyFont="1" applyFill="1" applyBorder="1" applyAlignment="1">
      <alignment horizontal="center" vertical="center"/>
      <protection/>
    </xf>
    <xf numFmtId="1" fontId="19" fillId="0" borderId="52" xfId="100" applyNumberFormat="1" applyFont="1" applyFill="1" applyBorder="1" applyAlignment="1">
      <alignment horizontal="center" vertical="center"/>
      <protection/>
    </xf>
    <xf numFmtId="164" fontId="19" fillId="0" borderId="39" xfId="100" applyNumberFormat="1" applyFont="1" applyFill="1" applyBorder="1" applyAlignment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20" fillId="25" borderId="42" xfId="100" applyFont="1" applyFill="1" applyBorder="1">
      <alignment/>
      <protection/>
    </xf>
    <xf numFmtId="1" fontId="20" fillId="0" borderId="18" xfId="100" applyNumberFormat="1" applyFont="1" applyFill="1" applyBorder="1" applyAlignment="1">
      <alignment horizontal="center" vertical="center"/>
      <protection/>
    </xf>
    <xf numFmtId="1" fontId="20" fillId="0" borderId="16" xfId="100" applyNumberFormat="1" applyFont="1" applyFill="1" applyBorder="1" applyAlignment="1">
      <alignment horizontal="center" vertical="center"/>
      <protection/>
    </xf>
    <xf numFmtId="164" fontId="20" fillId="0" borderId="17" xfId="100" applyNumberFormat="1" applyFont="1" applyFill="1" applyBorder="1" applyAlignment="1">
      <alignment horizontal="center" vertical="center"/>
      <protection/>
    </xf>
    <xf numFmtId="0" fontId="21" fillId="25" borderId="53" xfId="100" applyFont="1" applyFill="1" applyBorder="1">
      <alignment/>
      <protection/>
    </xf>
    <xf numFmtId="1" fontId="21" fillId="0" borderId="43" xfId="100" applyNumberFormat="1" applyFont="1" applyFill="1" applyBorder="1" applyAlignment="1">
      <alignment horizontal="center" vertical="center"/>
      <protection/>
    </xf>
    <xf numFmtId="1" fontId="21" fillId="0" borderId="44" xfId="100" applyNumberFormat="1" applyFont="1" applyFill="1" applyBorder="1" applyAlignment="1">
      <alignment horizontal="center" vertical="center"/>
      <protection/>
    </xf>
    <xf numFmtId="164" fontId="21" fillId="0" borderId="45" xfId="100" applyNumberFormat="1" applyFont="1" applyFill="1" applyBorder="1" applyAlignment="1">
      <alignment horizontal="center" vertical="center"/>
      <protection/>
    </xf>
    <xf numFmtId="0" fontId="21" fillId="0" borderId="44" xfId="100" applyFont="1" applyFill="1" applyBorder="1" applyAlignment="1">
      <alignment horizontal="center" vertical="center"/>
      <protection/>
    </xf>
    <xf numFmtId="0" fontId="21" fillId="0" borderId="43" xfId="100" applyFont="1" applyFill="1" applyBorder="1" applyAlignment="1">
      <alignment horizontal="center" vertical="center"/>
      <protection/>
    </xf>
    <xf numFmtId="164" fontId="21" fillId="0" borderId="44" xfId="100" applyNumberFormat="1" applyFont="1" applyFill="1" applyBorder="1" applyAlignment="1">
      <alignment horizontal="center" vertical="center"/>
      <protection/>
    </xf>
    <xf numFmtId="3" fontId="19" fillId="0" borderId="14" xfId="0" applyNumberFormat="1" applyFont="1" applyFill="1" applyBorder="1" applyAlignment="1">
      <alignment horizontal="center"/>
    </xf>
    <xf numFmtId="164" fontId="19" fillId="0" borderId="15" xfId="99" applyNumberFormat="1" applyFont="1" applyBorder="1" applyAlignment="1" applyProtection="1">
      <alignment horizontal="center" vertical="center" wrapText="1"/>
      <protection hidden="1"/>
    </xf>
    <xf numFmtId="1" fontId="19" fillId="0" borderId="14" xfId="0" applyNumberFormat="1" applyFont="1" applyFill="1" applyBorder="1" applyAlignment="1">
      <alignment horizontal="center" vertical="center" wrapText="1"/>
    </xf>
    <xf numFmtId="0" fontId="21" fillId="0" borderId="14" xfId="99" applyFont="1" applyBorder="1" applyAlignment="1" applyProtection="1">
      <alignment horizontal="center" vertical="center" wrapText="1"/>
      <protection/>
    </xf>
    <xf numFmtId="0" fontId="20" fillId="0" borderId="28" xfId="93" applyFont="1" applyBorder="1" applyAlignment="1" applyProtection="1">
      <alignment horizontal="center" vertical="center" textRotation="90" wrapText="1"/>
      <protection locked="0"/>
    </xf>
    <xf numFmtId="3" fontId="19" fillId="25" borderId="48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8" xfId="0" applyNumberFormat="1" applyFont="1" applyFill="1" applyBorder="1" applyAlignment="1">
      <alignment horizontal="center" vertical="center" wrapText="1"/>
    </xf>
    <xf numFmtId="166" fontId="19" fillId="25" borderId="4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Border="1" applyAlignment="1" applyProtection="1">
      <alignment horizontal="center" vertical="center" wrapText="1"/>
      <protection/>
    </xf>
    <xf numFmtId="0" fontId="19" fillId="24" borderId="54" xfId="99" applyFont="1" applyFill="1" applyBorder="1" applyAlignment="1" applyProtection="1">
      <alignment horizontal="left" vertical="center" wrapText="1"/>
      <protection locked="0"/>
    </xf>
    <xf numFmtId="1" fontId="19" fillId="25" borderId="55" xfId="0" applyNumberFormat="1" applyFont="1" applyFill="1" applyBorder="1" applyAlignment="1" applyProtection="1">
      <alignment horizontal="center" vertical="center" wrapText="1"/>
      <protection/>
    </xf>
    <xf numFmtId="0" fontId="19" fillId="25" borderId="56" xfId="99" applyFont="1" applyFill="1" applyBorder="1" applyAlignment="1" applyProtection="1">
      <alignment horizontal="center" vertical="center" wrapText="1"/>
      <protection locked="0"/>
    </xf>
    <xf numFmtId="3" fontId="19" fillId="0" borderId="28" xfId="0" applyNumberFormat="1" applyFont="1" applyBorder="1" applyAlignment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>
      <alignment horizontal="center" vertical="center" wrapText="1"/>
    </xf>
    <xf numFmtId="166" fontId="19" fillId="0" borderId="57" xfId="0" applyNumberFormat="1" applyFont="1" applyBorder="1" applyAlignment="1" applyProtection="1">
      <alignment horizontal="center" vertical="center" wrapText="1"/>
      <protection locked="0"/>
    </xf>
    <xf numFmtId="164" fontId="19" fillId="0" borderId="33" xfId="98" applyNumberFormat="1" applyFont="1" applyBorder="1" applyAlignment="1" applyProtection="1">
      <alignment horizontal="center" vertical="center" wrapText="1"/>
      <protection hidden="1"/>
    </xf>
    <xf numFmtId="0" fontId="20" fillId="0" borderId="58" xfId="92" applyFont="1" applyBorder="1" applyAlignment="1" applyProtection="1">
      <alignment horizontal="center" vertical="center" textRotation="90" wrapText="1"/>
      <protection locked="0"/>
    </xf>
    <xf numFmtId="0" fontId="20" fillId="0" borderId="59" xfId="92" applyFont="1" applyBorder="1" applyAlignment="1" applyProtection="1">
      <alignment horizontal="center" vertical="center" textRotation="90" wrapText="1"/>
      <protection locked="0"/>
    </xf>
    <xf numFmtId="0" fontId="20" fillId="0" borderId="60" xfId="92" applyFont="1" applyBorder="1" applyAlignment="1" applyProtection="1">
      <alignment horizontal="center" vertical="center" textRotation="90" wrapText="1"/>
      <protection locked="0"/>
    </xf>
    <xf numFmtId="0" fontId="20" fillId="0" borderId="61" xfId="93" applyFont="1" applyBorder="1" applyAlignment="1" applyProtection="1">
      <alignment horizontal="center" vertical="center" textRotation="90" wrapText="1"/>
      <protection locked="0"/>
    </xf>
    <xf numFmtId="0" fontId="20" fillId="0" borderId="62" xfId="93" applyFont="1" applyBorder="1" applyAlignment="1" applyProtection="1">
      <alignment horizontal="center" vertical="center" textRotation="90" wrapText="1"/>
      <protection locked="0"/>
    </xf>
    <xf numFmtId="0" fontId="20" fillId="0" borderId="63" xfId="93" applyFont="1" applyBorder="1" applyAlignment="1" applyProtection="1">
      <alignment horizontal="center" vertical="center" textRotation="90" wrapText="1"/>
      <protection locked="0"/>
    </xf>
    <xf numFmtId="0" fontId="19" fillId="25" borderId="64" xfId="99" applyFont="1" applyFill="1" applyBorder="1" applyAlignment="1" applyProtection="1">
      <alignment horizontal="left" vertical="center" wrapText="1"/>
      <protection locked="0"/>
    </xf>
    <xf numFmtId="0" fontId="19" fillId="25" borderId="54" xfId="99" applyFont="1" applyFill="1" applyBorder="1" applyAlignment="1" applyProtection="1">
      <alignment horizontal="left" vertical="center" wrapText="1"/>
      <protection locked="0"/>
    </xf>
    <xf numFmtId="3" fontId="19" fillId="25" borderId="6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66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5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65" xfId="0" applyFont="1" applyFill="1" applyBorder="1" applyAlignment="1" applyProtection="1">
      <alignment horizontal="center" vertical="center" wrapText="1"/>
      <protection locked="0"/>
    </xf>
    <xf numFmtId="3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4" xfId="0" applyFont="1" applyFill="1" applyBorder="1" applyAlignment="1" applyProtection="1">
      <alignment horizontal="center" vertical="center" wrapText="1"/>
      <protection hidden="1"/>
    </xf>
    <xf numFmtId="1" fontId="19" fillId="25" borderId="34" xfId="0" applyNumberFormat="1" applyFont="1" applyFill="1" applyBorder="1" applyAlignment="1">
      <alignment horizontal="center" vertical="center" wrapText="1"/>
    </xf>
    <xf numFmtId="0" fontId="19" fillId="24" borderId="67" xfId="99" applyFont="1" applyFill="1" applyBorder="1" applyAlignment="1" applyProtection="1">
      <alignment horizontal="left" vertical="center" wrapText="1"/>
      <protection locked="0"/>
    </xf>
    <xf numFmtId="3" fontId="19" fillId="25" borderId="6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52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69" xfId="99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0" applyNumberFormat="1" applyFont="1" applyFill="1" applyBorder="1" applyAlignment="1">
      <alignment horizontal="center" vertical="center" wrapText="1"/>
    </xf>
    <xf numFmtId="1" fontId="19" fillId="0" borderId="52" xfId="0" applyNumberFormat="1" applyFont="1" applyBorder="1" applyAlignment="1" applyProtection="1">
      <alignment horizontal="center" vertical="center" wrapText="1"/>
      <protection locked="0"/>
    </xf>
    <xf numFmtId="164" fontId="19" fillId="0" borderId="52" xfId="0" applyNumberFormat="1" applyFont="1" applyBorder="1" applyAlignment="1">
      <alignment horizontal="center" vertical="center" wrapText="1"/>
    </xf>
    <xf numFmtId="164" fontId="19" fillId="0" borderId="69" xfId="98" applyNumberFormat="1" applyFont="1" applyBorder="1" applyAlignment="1" applyProtection="1">
      <alignment horizontal="center" vertical="center" wrapText="1"/>
      <protection hidden="1"/>
    </xf>
    <xf numFmtId="0" fontId="21" fillId="0" borderId="64" xfId="0" applyFont="1" applyBorder="1" applyAlignment="1">
      <alignment horizontal="left" vertical="center" wrapText="1"/>
    </xf>
    <xf numFmtId="1" fontId="21" fillId="0" borderId="70" xfId="0" applyNumberFormat="1" applyFont="1" applyBorder="1" applyAlignment="1">
      <alignment horizontal="center" vertical="center" wrapText="1"/>
    </xf>
    <xf numFmtId="1" fontId="21" fillId="0" borderId="48" xfId="0" applyNumberFormat="1" applyFont="1" applyBorder="1" applyAlignment="1">
      <alignment horizontal="center" vertical="center" wrapText="1"/>
    </xf>
    <xf numFmtId="164" fontId="21" fillId="0" borderId="48" xfId="0" applyNumberFormat="1" applyFont="1" applyBorder="1" applyAlignment="1">
      <alignment horizontal="center" vertical="center" wrapText="1"/>
    </xf>
    <xf numFmtId="164" fontId="21" fillId="0" borderId="71" xfId="0" applyNumberFormat="1" applyFont="1" applyBorder="1" applyAlignment="1">
      <alignment horizontal="center" vertical="center" wrapText="1"/>
    </xf>
    <xf numFmtId="0" fontId="20" fillId="0" borderId="72" xfId="99" applyFont="1" applyBorder="1" applyAlignment="1" applyProtection="1">
      <alignment horizontal="left" vertical="center" wrapText="1"/>
      <protection locked="0"/>
    </xf>
    <xf numFmtId="3" fontId="20" fillId="25" borderId="61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62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63" xfId="99" applyNumberFormat="1" applyFont="1" applyFill="1" applyBorder="1" applyAlignment="1" applyProtection="1">
      <alignment horizontal="center" vertical="center" wrapText="1"/>
      <protection locked="0"/>
    </xf>
    <xf numFmtId="3" fontId="20" fillId="0" borderId="61" xfId="99" applyNumberFormat="1" applyFont="1" applyBorder="1" applyAlignment="1" applyProtection="1">
      <alignment horizontal="center" vertical="center" wrapText="1"/>
      <protection/>
    </xf>
    <xf numFmtId="3" fontId="20" fillId="0" borderId="62" xfId="99" applyNumberFormat="1" applyFont="1" applyBorder="1" applyAlignment="1" applyProtection="1">
      <alignment horizontal="center" vertical="center" wrapText="1"/>
      <protection/>
    </xf>
    <xf numFmtId="164" fontId="20" fillId="0" borderId="62" xfId="0" applyNumberFormat="1" applyFont="1" applyBorder="1" applyAlignment="1">
      <alignment horizontal="center" vertical="center" wrapText="1"/>
    </xf>
    <xf numFmtId="164" fontId="20" fillId="0" borderId="63" xfId="98" applyNumberFormat="1" applyFont="1" applyBorder="1" applyAlignment="1" applyProtection="1">
      <alignment horizontal="center" vertical="center" wrapText="1"/>
      <protection hidden="1"/>
    </xf>
    <xf numFmtId="0" fontId="19" fillId="25" borderId="73" xfId="99" applyFont="1" applyFill="1" applyBorder="1" applyAlignment="1" applyProtection="1">
      <alignment horizontal="center" vertical="center" wrapText="1"/>
      <protection locked="0"/>
    </xf>
    <xf numFmtId="1" fontId="19" fillId="25" borderId="74" xfId="0" applyNumberFormat="1" applyFont="1" applyFill="1" applyBorder="1" applyAlignment="1" applyProtection="1">
      <alignment horizontal="center" vertical="center" wrapText="1"/>
      <protection/>
    </xf>
    <xf numFmtId="1" fontId="19" fillId="25" borderId="75" xfId="0" applyNumberFormat="1" applyFont="1" applyFill="1" applyBorder="1" applyAlignment="1" applyProtection="1">
      <alignment horizontal="center" vertical="center" wrapText="1"/>
      <protection/>
    </xf>
    <xf numFmtId="164" fontId="19" fillId="25" borderId="75" xfId="0" applyNumberFormat="1" applyFont="1" applyFill="1" applyBorder="1" applyAlignment="1" applyProtection="1">
      <alignment horizontal="center" vertical="center" wrapText="1"/>
      <protection/>
    </xf>
    <xf numFmtId="164" fontId="19" fillId="25" borderId="76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77" xfId="99" applyFont="1" applyFill="1" applyBorder="1" applyAlignment="1" applyProtection="1">
      <alignment horizontal="center" vertical="center" wrapText="1"/>
      <protection hidden="1"/>
    </xf>
    <xf numFmtId="0" fontId="19" fillId="25" borderId="75" xfId="99" applyFont="1" applyFill="1" applyBorder="1" applyAlignment="1" applyProtection="1">
      <alignment horizontal="center" vertical="center" wrapText="1"/>
      <protection hidden="1" locked="0"/>
    </xf>
    <xf numFmtId="164" fontId="19" fillId="25" borderId="75" xfId="0" applyNumberFormat="1" applyFont="1" applyFill="1" applyBorder="1" applyAlignment="1">
      <alignment horizontal="center" vertical="center" wrapText="1"/>
    </xf>
    <xf numFmtId="164" fontId="19" fillId="0" borderId="78" xfId="99" applyNumberFormat="1" applyFont="1" applyBorder="1" applyAlignment="1" applyProtection="1">
      <alignment horizontal="center" vertical="center" wrapText="1"/>
      <protection hidden="1"/>
    </xf>
    <xf numFmtId="0" fontId="20" fillId="0" borderId="79" xfId="99" applyFont="1" applyBorder="1" applyAlignment="1" applyProtection="1">
      <alignment horizontal="center" vertical="center" wrapText="1"/>
      <protection/>
    </xf>
    <xf numFmtId="0" fontId="20" fillId="0" borderId="59" xfId="99" applyFont="1" applyBorder="1" applyAlignment="1" applyProtection="1">
      <alignment horizontal="center" vertical="center" wrapText="1"/>
      <protection/>
    </xf>
    <xf numFmtId="164" fontId="20" fillId="0" borderId="80" xfId="99" applyNumberFormat="1" applyFont="1" applyBorder="1" applyAlignment="1" applyProtection="1">
      <alignment horizontal="center" vertical="center" wrapText="1"/>
      <protection/>
    </xf>
    <xf numFmtId="0" fontId="20" fillId="0" borderId="58" xfId="99" applyFont="1" applyBorder="1" applyAlignment="1" applyProtection="1">
      <alignment horizontal="center" vertical="center" wrapText="1"/>
      <protection/>
    </xf>
    <xf numFmtId="164" fontId="20" fillId="0" borderId="60" xfId="99" applyNumberFormat="1" applyFont="1" applyBorder="1" applyAlignment="1" applyProtection="1">
      <alignment horizontal="center" vertical="center" wrapText="1"/>
      <protection/>
    </xf>
    <xf numFmtId="0" fontId="19" fillId="25" borderId="81" xfId="99" applyFont="1" applyFill="1" applyBorder="1" applyAlignment="1" applyProtection="1">
      <alignment horizontal="left" vertical="center" wrapText="1"/>
      <protection locked="0"/>
    </xf>
    <xf numFmtId="0" fontId="19" fillId="25" borderId="82" xfId="99" applyFont="1" applyFill="1" applyBorder="1" applyAlignment="1" applyProtection="1">
      <alignment horizontal="center" vertical="center" wrapText="1"/>
      <protection locked="0"/>
    </xf>
    <xf numFmtId="1" fontId="19" fillId="25" borderId="83" xfId="0" applyNumberFormat="1" applyFont="1" applyFill="1" applyBorder="1" applyAlignment="1" applyProtection="1">
      <alignment horizontal="center" vertical="center" wrapText="1"/>
      <protection/>
    </xf>
    <xf numFmtId="1" fontId="19" fillId="25" borderId="84" xfId="0" applyNumberFormat="1" applyFont="1" applyFill="1" applyBorder="1" applyAlignment="1" applyProtection="1">
      <alignment horizontal="center" vertical="center" wrapText="1"/>
      <protection/>
    </xf>
    <xf numFmtId="0" fontId="19" fillId="25" borderId="84" xfId="99" applyFont="1" applyFill="1" applyBorder="1" applyAlignment="1" applyProtection="1">
      <alignment horizontal="center" vertical="center" wrapText="1"/>
      <protection locked="0"/>
    </xf>
    <xf numFmtId="0" fontId="19" fillId="25" borderId="85" xfId="99" applyFont="1" applyFill="1" applyBorder="1" applyAlignment="1" applyProtection="1">
      <alignment horizontal="center" vertical="center" wrapText="1"/>
      <protection locked="0"/>
    </xf>
    <xf numFmtId="0" fontId="19" fillId="25" borderId="86" xfId="99" applyFont="1" applyFill="1" applyBorder="1" applyAlignment="1" applyProtection="1">
      <alignment horizontal="center" vertical="center" wrapText="1"/>
      <protection locked="0"/>
    </xf>
    <xf numFmtId="164" fontId="19" fillId="25" borderId="84" xfId="0" applyNumberFormat="1" applyFont="1" applyFill="1" applyBorder="1" applyAlignment="1">
      <alignment horizontal="center" vertical="center" wrapText="1"/>
    </xf>
    <xf numFmtId="0" fontId="19" fillId="0" borderId="87" xfId="99" applyFont="1" applyBorder="1" applyAlignment="1" applyProtection="1">
      <alignment horizontal="center" vertical="center" wrapText="1"/>
      <protection locked="0"/>
    </xf>
    <xf numFmtId="0" fontId="19" fillId="25" borderId="88" xfId="99" applyFont="1" applyFill="1" applyBorder="1" applyAlignment="1" applyProtection="1">
      <alignment horizontal="left" vertical="center" wrapText="1"/>
      <protection locked="0"/>
    </xf>
    <xf numFmtId="0" fontId="19" fillId="25" borderId="89" xfId="99" applyFont="1" applyFill="1" applyBorder="1" applyAlignment="1" applyProtection="1">
      <alignment horizontal="left" vertical="center" wrapText="1"/>
      <protection locked="0"/>
    </xf>
    <xf numFmtId="0" fontId="20" fillId="0" borderId="90" xfId="99" applyFont="1" applyBorder="1" applyAlignment="1" applyProtection="1">
      <alignment horizontal="left" vertical="center" wrapText="1"/>
      <protection locked="0"/>
    </xf>
    <xf numFmtId="0" fontId="21" fillId="0" borderId="91" xfId="99" applyFont="1" applyBorder="1" applyAlignment="1" applyProtection="1">
      <alignment horizontal="left" vertical="center" wrapText="1"/>
      <protection locked="0"/>
    </xf>
    <xf numFmtId="0" fontId="21" fillId="0" borderId="92" xfId="99" applyFont="1" applyBorder="1" applyAlignment="1" applyProtection="1">
      <alignment horizontal="center" vertical="center" wrapText="1"/>
      <protection/>
    </xf>
    <xf numFmtId="1" fontId="21" fillId="25" borderId="58" xfId="0" applyNumberFormat="1" applyFont="1" applyFill="1" applyBorder="1" applyAlignment="1" applyProtection="1">
      <alignment horizontal="center" vertical="center" wrapText="1"/>
      <protection/>
    </xf>
    <xf numFmtId="0" fontId="21" fillId="0" borderId="93" xfId="0" applyFont="1" applyBorder="1" applyAlignment="1" applyProtection="1">
      <alignment horizontal="center" vertical="center" wrapText="1"/>
      <protection/>
    </xf>
    <xf numFmtId="164" fontId="21" fillId="0" borderId="94" xfId="99" applyNumberFormat="1" applyFont="1" applyBorder="1" applyAlignment="1" applyProtection="1">
      <alignment horizontal="center" vertical="center" wrapText="1"/>
      <protection/>
    </xf>
    <xf numFmtId="0" fontId="21" fillId="0" borderId="95" xfId="99" applyFont="1" applyBorder="1" applyAlignment="1" applyProtection="1">
      <alignment horizontal="center" vertical="center" wrapText="1"/>
      <protection/>
    </xf>
    <xf numFmtId="0" fontId="21" fillId="0" borderId="93" xfId="99" applyFont="1" applyBorder="1" applyAlignment="1" applyProtection="1">
      <alignment horizontal="center" vertical="center" wrapText="1"/>
      <protection/>
    </xf>
    <xf numFmtId="164" fontId="21" fillId="0" borderId="93" xfId="0" applyNumberFormat="1" applyFont="1" applyBorder="1" applyAlignment="1">
      <alignment horizontal="center" vertical="center" wrapText="1"/>
    </xf>
    <xf numFmtId="164" fontId="21" fillId="0" borderId="96" xfId="99" applyNumberFormat="1" applyFont="1" applyBorder="1" applyAlignment="1" applyProtection="1">
      <alignment horizontal="center" vertical="center" wrapText="1"/>
      <protection/>
    </xf>
    <xf numFmtId="166" fontId="21" fillId="25" borderId="71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65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66" xfId="99" applyNumberFormat="1" applyFont="1" applyFill="1" applyBorder="1" applyAlignment="1" applyProtection="1">
      <alignment horizontal="center" vertical="center" wrapText="1"/>
      <protection locked="0"/>
    </xf>
    <xf numFmtId="0" fontId="31" fillId="0" borderId="97" xfId="95" applyFont="1" applyFill="1" applyBorder="1" applyAlignment="1">
      <alignment vertical="top" wrapText="1"/>
      <protection/>
    </xf>
    <xf numFmtId="0" fontId="38" fillId="0" borderId="10" xfId="0" applyFont="1" applyBorder="1" applyAlignment="1">
      <alignment horizontal="center" vertical="center"/>
    </xf>
    <xf numFmtId="0" fontId="22" fillId="0" borderId="10" xfId="103" applyFont="1" applyFill="1" applyBorder="1" applyAlignment="1" applyProtection="1">
      <alignment vertical="center"/>
      <protection locked="0"/>
    </xf>
    <xf numFmtId="0" fontId="22" fillId="0" borderId="10" xfId="103" applyNumberFormat="1" applyFont="1" applyFill="1" applyBorder="1" applyAlignment="1" applyProtection="1">
      <alignment horizontal="center" vertical="center"/>
      <protection locked="0"/>
    </xf>
    <xf numFmtId="164" fontId="22" fillId="0" borderId="10" xfId="103" applyNumberFormat="1" applyFont="1" applyFill="1" applyBorder="1" applyAlignment="1" applyProtection="1">
      <alignment horizontal="center" vertical="center"/>
      <protection locked="0"/>
    </xf>
    <xf numFmtId="1" fontId="22" fillId="0" borderId="10" xfId="103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164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164" fontId="30" fillId="0" borderId="10" xfId="0" applyNumberFormat="1" applyFont="1" applyBorder="1" applyAlignment="1">
      <alignment horizontal="center"/>
    </xf>
    <xf numFmtId="164" fontId="19" fillId="0" borderId="10" xfId="99" applyNumberFormat="1" applyFont="1" applyBorder="1" applyAlignment="1" applyProtection="1">
      <alignment horizontal="center" vertical="center" wrapText="1"/>
      <protection hidden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5" xfId="99" applyFont="1" applyBorder="1" applyAlignment="1" applyProtection="1">
      <alignment horizontal="center" vertical="center" wrapText="1"/>
      <protection hidden="1"/>
    </xf>
    <xf numFmtId="0" fontId="20" fillId="0" borderId="58" xfId="99" applyFont="1" applyBorder="1" applyAlignment="1" applyProtection="1">
      <alignment horizontal="center" vertical="center" wrapText="1"/>
      <protection/>
    </xf>
    <xf numFmtId="164" fontId="20" fillId="0" borderId="60" xfId="97" applyNumberFormat="1" applyFont="1" applyBorder="1" applyAlignment="1" applyProtection="1">
      <alignment horizontal="center" vertical="center" wrapText="1"/>
      <protection hidden="1"/>
    </xf>
    <xf numFmtId="164" fontId="20" fillId="0" borderId="59" xfId="99" applyNumberFormat="1" applyFont="1" applyBorder="1" applyAlignment="1" applyProtection="1">
      <alignment horizontal="center" vertical="center" wrapText="1"/>
      <protection/>
    </xf>
    <xf numFmtId="164" fontId="20" fillId="0" borderId="59" xfId="0" applyNumberFormat="1" applyFont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19" fillId="0" borderId="99" xfId="99" applyFont="1" applyBorder="1" applyAlignment="1" applyProtection="1">
      <alignment horizontal="center" vertical="center" wrapText="1"/>
      <protection locked="0"/>
    </xf>
    <xf numFmtId="0" fontId="20" fillId="0" borderId="58" xfId="92" applyFont="1" applyBorder="1" applyAlignment="1" applyProtection="1">
      <alignment horizontal="center" vertical="center" textRotation="90" wrapText="1"/>
      <protection locked="0"/>
    </xf>
    <xf numFmtId="0" fontId="19" fillId="0" borderId="100" xfId="99" applyFont="1" applyBorder="1" applyAlignment="1" applyProtection="1">
      <alignment horizontal="center" vertical="center" wrapText="1"/>
      <protection locked="0"/>
    </xf>
    <xf numFmtId="0" fontId="19" fillId="0" borderId="15" xfId="99" applyFont="1" applyBorder="1" applyAlignment="1" applyProtection="1">
      <alignment horizontal="center" vertical="center" wrapText="1"/>
      <protection hidden="1"/>
    </xf>
    <xf numFmtId="164" fontId="19" fillId="0" borderId="15" xfId="97" applyNumberFormat="1" applyFont="1" applyBorder="1" applyAlignment="1" applyProtection="1">
      <alignment horizontal="center" vertical="center" wrapText="1"/>
      <protection hidden="1"/>
    </xf>
    <xf numFmtId="164" fontId="19" fillId="0" borderId="78" xfId="97" applyNumberFormat="1" applyFont="1" applyBorder="1" applyAlignment="1" applyProtection="1">
      <alignment horizontal="center" vertical="center" wrapText="1"/>
      <protection hidden="1"/>
    </xf>
    <xf numFmtId="0" fontId="20" fillId="0" borderId="101" xfId="99" applyFont="1" applyBorder="1" applyAlignment="1" applyProtection="1">
      <alignment horizontal="center" vertical="center" wrapText="1"/>
      <protection locked="0"/>
    </xf>
    <xf numFmtId="0" fontId="20" fillId="0" borderId="14" xfId="99" applyFont="1" applyBorder="1" applyAlignment="1" applyProtection="1">
      <alignment horizontal="center" vertical="center" wrapText="1"/>
      <protection locked="0"/>
    </xf>
    <xf numFmtId="1" fontId="21" fillId="0" borderId="58" xfId="99" applyNumberFormat="1" applyFont="1" applyBorder="1" applyAlignment="1" applyProtection="1">
      <alignment horizontal="center" vertical="center" wrapText="1"/>
      <protection/>
    </xf>
    <xf numFmtId="1" fontId="21" fillId="0" borderId="59" xfId="99" applyNumberFormat="1" applyFont="1" applyBorder="1" applyAlignment="1" applyProtection="1">
      <alignment horizontal="center" vertical="center" wrapText="1"/>
      <protection/>
    </xf>
    <xf numFmtId="1" fontId="21" fillId="0" borderId="60" xfId="99" applyNumberFormat="1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88" xfId="99" applyFont="1" applyBorder="1" applyAlignment="1" applyProtection="1">
      <alignment horizontal="center" vertical="center" wrapText="1"/>
      <protection locked="0"/>
    </xf>
    <xf numFmtId="0" fontId="20" fillId="0" borderId="102" xfId="99" applyFont="1" applyBorder="1" applyAlignment="1" applyProtection="1">
      <alignment horizontal="center" vertical="center" wrapText="1"/>
      <protection locked="0"/>
    </xf>
    <xf numFmtId="0" fontId="20" fillId="0" borderId="10" xfId="99" applyFont="1" applyBorder="1" applyAlignment="1" applyProtection="1">
      <alignment horizontal="center" vertical="center" wrapText="1"/>
      <protection locked="0"/>
    </xf>
    <xf numFmtId="0" fontId="20" fillId="0" borderId="13" xfId="99" applyFont="1" applyBorder="1" applyAlignment="1" applyProtection="1">
      <alignment horizontal="center" vertical="center" wrapText="1"/>
      <protection locked="0"/>
    </xf>
    <xf numFmtId="0" fontId="20" fillId="0" borderId="90" xfId="99" applyFont="1" applyBorder="1" applyAlignment="1" applyProtection="1">
      <alignment horizontal="center" vertical="center" wrapText="1"/>
      <protection locked="0"/>
    </xf>
    <xf numFmtId="0" fontId="20" fillId="0" borderId="79" xfId="99" applyFont="1" applyBorder="1" applyAlignment="1" applyProtection="1">
      <alignment horizontal="center" vertical="center" wrapText="1"/>
      <protection locked="0"/>
    </xf>
    <xf numFmtId="0" fontId="20" fillId="0" borderId="103" xfId="99" applyFont="1" applyBorder="1" applyAlignment="1" applyProtection="1">
      <alignment horizontal="center" vertical="center" wrapText="1"/>
      <protection locked="0"/>
    </xf>
    <xf numFmtId="0" fontId="20" fillId="0" borderId="56" xfId="99" applyFont="1" applyBorder="1" applyAlignment="1" applyProtection="1">
      <alignment horizontal="center" vertical="center" wrapText="1"/>
      <protection locked="0"/>
    </xf>
    <xf numFmtId="0" fontId="20" fillId="0" borderId="56" xfId="99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8" xfId="99" applyFont="1" applyBorder="1" applyAlignment="1" applyProtection="1">
      <alignment horizontal="center" vertical="center" wrapText="1"/>
      <protection locked="0"/>
    </xf>
    <xf numFmtId="0" fontId="20" fillId="0" borderId="59" xfId="99" applyFont="1" applyBorder="1" applyAlignment="1" applyProtection="1">
      <alignment horizontal="center" vertical="center" wrapText="1"/>
      <protection locked="0"/>
    </xf>
    <xf numFmtId="0" fontId="20" fillId="0" borderId="60" xfId="99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0" fillId="0" borderId="104" xfId="99" applyFont="1" applyBorder="1" applyAlignment="1" applyProtection="1">
      <alignment horizontal="center" vertical="center" wrapText="1"/>
      <protection locked="0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0" fillId="0" borderId="72" xfId="99" applyFont="1" applyBorder="1" applyAlignment="1" applyProtection="1">
      <alignment horizontal="center" vertical="center" wrapText="1"/>
      <protection locked="0"/>
    </xf>
    <xf numFmtId="0" fontId="20" fillId="0" borderId="106" xfId="0" applyFont="1" applyBorder="1" applyAlignment="1" applyProtection="1">
      <alignment horizontal="center" vertical="center" wrapText="1"/>
      <protection locked="0"/>
    </xf>
    <xf numFmtId="0" fontId="20" fillId="0" borderId="72" xfId="0" applyFont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47" xfId="100" applyFont="1" applyFill="1" applyBorder="1" applyAlignment="1">
      <alignment horizontal="center" vertical="center"/>
      <protection/>
    </xf>
    <xf numFmtId="0" fontId="20" fillId="25" borderId="42" xfId="100" applyFont="1" applyFill="1" applyBorder="1" applyAlignment="1">
      <alignment horizontal="center" vertical="center" wrapText="1"/>
      <protection/>
    </xf>
    <xf numFmtId="0" fontId="20" fillId="0" borderId="42" xfId="100" applyFont="1" applyFill="1" applyBorder="1" applyAlignment="1">
      <alignment horizontal="center" vertical="center" wrapText="1"/>
      <protection/>
    </xf>
    <xf numFmtId="0" fontId="20" fillId="0" borderId="42" xfId="100" applyFont="1" applyFill="1" applyBorder="1" applyAlignment="1">
      <alignment horizontal="center" vertical="center"/>
      <protection/>
    </xf>
    <xf numFmtId="0" fontId="20" fillId="0" borderId="107" xfId="100" applyFont="1" applyFill="1" applyBorder="1" applyAlignment="1">
      <alignment horizontal="center" vertical="center"/>
      <protection/>
    </xf>
    <xf numFmtId="14" fontId="23" fillId="0" borderId="0" xfId="100" applyNumberFormat="1" applyFont="1" applyFill="1" applyBorder="1" applyAlignment="1">
      <alignment horizontal="left"/>
      <protection/>
    </xf>
    <xf numFmtId="14" fontId="23" fillId="0" borderId="0" xfId="100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08" xfId="102" applyFont="1" applyFill="1" applyBorder="1" applyAlignment="1" applyProtection="1">
      <alignment horizontal="center"/>
      <protection locked="0"/>
    </xf>
    <xf numFmtId="0" fontId="31" fillId="0" borderId="109" xfId="102" applyFont="1" applyFill="1" applyBorder="1" applyAlignment="1" applyProtection="1">
      <alignment horizontal="center"/>
      <protection locked="0"/>
    </xf>
    <xf numFmtId="0" fontId="31" fillId="0" borderId="39" xfId="101" applyFont="1" applyFill="1" applyBorder="1" applyAlignment="1" applyProtection="1">
      <alignment horizontal="center"/>
      <protection locked="0"/>
    </xf>
    <xf numFmtId="0" fontId="31" fillId="0" borderId="110" xfId="101" applyFont="1" applyFill="1" applyBorder="1" applyAlignment="1" applyProtection="1">
      <alignment horizontal="center"/>
      <protection locked="0"/>
    </xf>
    <xf numFmtId="0" fontId="31" fillId="0" borderId="110" xfId="95" applyFont="1" applyFill="1" applyBorder="1" applyAlignment="1">
      <alignment horizontal="center"/>
      <protection/>
    </xf>
    <xf numFmtId="0" fontId="31" fillId="0" borderId="111" xfId="95" applyFont="1" applyFill="1" applyBorder="1" applyAlignment="1">
      <alignment horizontal="center"/>
      <protection/>
    </xf>
    <xf numFmtId="0" fontId="31" fillId="0" borderId="51" xfId="101" applyFont="1" applyFill="1" applyBorder="1" applyAlignment="1" applyProtection="1">
      <alignment horizontal="center" vertical="center"/>
      <protection locked="0"/>
    </xf>
    <xf numFmtId="0" fontId="31" fillId="0" borderId="38" xfId="101" applyFont="1" applyFill="1" applyBorder="1" applyAlignment="1" applyProtection="1">
      <alignment horizontal="center" vertical="center"/>
      <protection locked="0"/>
    </xf>
    <xf numFmtId="0" fontId="31" fillId="0" borderId="39" xfId="101" applyFont="1" applyFill="1" applyBorder="1" applyAlignment="1" applyProtection="1">
      <alignment horizontal="center" vertical="center"/>
      <protection locked="0"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1" fillId="25" borderId="41" xfId="101" applyFont="1" applyFill="1" applyBorder="1" applyAlignment="1" applyProtection="1">
      <alignment horizontal="center" vertical="center" wrapText="1"/>
      <protection locked="0"/>
    </xf>
    <xf numFmtId="0" fontId="31" fillId="0" borderId="112" xfId="101" applyFont="1" applyFill="1" applyBorder="1" applyAlignment="1" applyProtection="1">
      <alignment horizontal="center"/>
      <protection locked="0"/>
    </xf>
    <xf numFmtId="0" fontId="31" fillId="0" borderId="113" xfId="95" applyFont="1" applyFill="1" applyBorder="1" applyAlignment="1">
      <alignment horizontal="center" vertical="center"/>
      <protection/>
    </xf>
    <xf numFmtId="0" fontId="31" fillId="0" borderId="42" xfId="102" applyFont="1" applyFill="1" applyBorder="1" applyAlignment="1" applyProtection="1">
      <alignment horizontal="left" vertical="center"/>
      <protection locked="0"/>
    </xf>
    <xf numFmtId="0" fontId="31" fillId="0" borderId="42" xfId="101" applyFont="1" applyFill="1" applyBorder="1" applyAlignment="1" applyProtection="1">
      <alignment horizontal="center"/>
      <protection locked="0"/>
    </xf>
    <xf numFmtId="0" fontId="31" fillId="0" borderId="114" xfId="101" applyFont="1" applyFill="1" applyBorder="1" applyAlignment="1" applyProtection="1">
      <alignment horizontal="center" vertical="center" wrapText="1"/>
      <protection locked="0"/>
    </xf>
    <xf numFmtId="0" fontId="31" fillId="0" borderId="41" xfId="101" applyFont="1" applyFill="1" applyBorder="1" applyAlignment="1" applyProtection="1">
      <alignment horizontal="center" vertical="center" wrapText="1"/>
      <protection locked="0"/>
    </xf>
    <xf numFmtId="0" fontId="31" fillId="0" borderId="24" xfId="10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3" fillId="0" borderId="115" xfId="0" applyFont="1" applyBorder="1" applyAlignment="1">
      <alignment horizontal="center"/>
    </xf>
    <xf numFmtId="0" fontId="23" fillId="0" borderId="75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2" fontId="21" fillId="0" borderId="93" xfId="99" applyNumberFormat="1" applyFont="1" applyBorder="1" applyAlignment="1" applyProtection="1">
      <alignment horizontal="center" vertical="center" wrapText="1"/>
      <protection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20.125" style="0" customWidth="1"/>
    <col min="2" max="2" width="9.875" style="0" customWidth="1"/>
    <col min="3" max="3" width="10.125" style="0" customWidth="1"/>
    <col min="4" max="4" width="7.75390625" style="0" customWidth="1"/>
    <col min="5" max="5" width="6.625" style="0" customWidth="1"/>
    <col min="6" max="6" width="9.625" style="0" customWidth="1"/>
    <col min="7" max="7" width="9.25390625" style="0" customWidth="1"/>
    <col min="8" max="8" width="10.75390625" style="0" customWidth="1"/>
    <col min="9" max="9" width="6.75390625" style="0" customWidth="1"/>
    <col min="10" max="10" width="5.25390625" style="0" customWidth="1"/>
    <col min="11" max="11" width="7.00390625" style="0" customWidth="1"/>
    <col min="12" max="12" width="8.25390625" style="0" customWidth="1"/>
    <col min="13" max="13" width="6.875" style="0" hidden="1" customWidth="1"/>
    <col min="14" max="14" width="9.25390625" style="0" hidden="1" customWidth="1"/>
    <col min="15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9.25390625" style="0" customWidth="1"/>
    <col min="29" max="29" width="6.875" style="0" customWidth="1"/>
    <col min="30" max="30" width="4.875" style="0" customWidth="1"/>
    <col min="31" max="31" width="7.00390625" style="0" customWidth="1"/>
    <col min="32" max="32" width="8.375" style="0" customWidth="1"/>
    <col min="33" max="33" width="8.7539062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8.75390625" style="0" hidden="1" customWidth="1"/>
    <col min="39" max="41" width="3.875" style="0" hidden="1" customWidth="1"/>
    <col min="42" max="42" width="9.25390625" style="0" hidden="1" customWidth="1"/>
    <col min="43" max="43" width="7.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</cols>
  <sheetData>
    <row r="1" spans="1:77" ht="36.75" customHeight="1" thickBot="1">
      <c r="A1" s="359" t="s">
        <v>114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</row>
    <row r="2" spans="1:82" ht="18.75" customHeight="1" thickBot="1">
      <c r="A2" s="366" t="s">
        <v>17</v>
      </c>
      <c r="B2" s="367" t="s">
        <v>45</v>
      </c>
      <c r="C2" s="368" t="s">
        <v>46</v>
      </c>
      <c r="D2" s="367"/>
      <c r="E2" s="367"/>
      <c r="F2" s="367"/>
      <c r="G2" s="367"/>
      <c r="H2" s="367" t="s">
        <v>47</v>
      </c>
      <c r="I2" s="367"/>
      <c r="J2" s="367"/>
      <c r="K2" s="367"/>
      <c r="L2" s="367"/>
      <c r="M2" s="369" t="s">
        <v>48</v>
      </c>
      <c r="N2" s="370"/>
      <c r="O2" s="370"/>
      <c r="P2" s="370"/>
      <c r="Q2" s="370"/>
      <c r="R2" s="355" t="s">
        <v>49</v>
      </c>
      <c r="S2" s="371"/>
      <c r="T2" s="371"/>
      <c r="U2" s="371"/>
      <c r="V2" s="372"/>
      <c r="W2" s="355" t="s">
        <v>107</v>
      </c>
      <c r="X2" s="364"/>
      <c r="Y2" s="364"/>
      <c r="Z2" s="364"/>
      <c r="AA2" s="365"/>
      <c r="AB2" s="373" t="s">
        <v>50</v>
      </c>
      <c r="AC2" s="374"/>
      <c r="AD2" s="374"/>
      <c r="AE2" s="374"/>
      <c r="AF2" s="375"/>
      <c r="AG2" s="355" t="s">
        <v>51</v>
      </c>
      <c r="AH2" s="364"/>
      <c r="AI2" s="364"/>
      <c r="AJ2" s="364"/>
      <c r="AK2" s="365"/>
      <c r="AL2" s="355" t="s">
        <v>52</v>
      </c>
      <c r="AM2" s="364"/>
      <c r="AN2" s="364"/>
      <c r="AO2" s="364"/>
      <c r="AP2" s="365"/>
      <c r="AQ2" s="355" t="s">
        <v>53</v>
      </c>
      <c r="AR2" s="364"/>
      <c r="AS2" s="364"/>
      <c r="AT2" s="364"/>
      <c r="AU2" s="365"/>
      <c r="AV2" s="355" t="s">
        <v>108</v>
      </c>
      <c r="AW2" s="364"/>
      <c r="AX2" s="364"/>
      <c r="AY2" s="364"/>
      <c r="AZ2" s="365"/>
      <c r="BA2" s="355" t="s">
        <v>54</v>
      </c>
      <c r="BB2" s="364"/>
      <c r="BC2" s="364"/>
      <c r="BD2" s="364"/>
      <c r="BE2" s="365"/>
      <c r="BF2" s="355" t="s">
        <v>55</v>
      </c>
      <c r="BG2" s="364"/>
      <c r="BH2" s="364"/>
      <c r="BI2" s="364"/>
      <c r="BJ2" s="365"/>
      <c r="BK2" s="355" t="s">
        <v>56</v>
      </c>
      <c r="BL2" s="364"/>
      <c r="BM2" s="364"/>
      <c r="BN2" s="364"/>
      <c r="BO2" s="365"/>
      <c r="BP2" s="362" t="s">
        <v>57</v>
      </c>
      <c r="BQ2" s="363"/>
      <c r="BR2" s="363"/>
      <c r="BS2" s="363"/>
      <c r="BT2" s="354"/>
      <c r="BU2" s="362" t="s">
        <v>58</v>
      </c>
      <c r="BV2" s="363"/>
      <c r="BW2" s="363"/>
      <c r="BX2" s="363"/>
      <c r="BY2" s="354"/>
      <c r="BZ2" s="362" t="s">
        <v>59</v>
      </c>
      <c r="CA2" s="363"/>
      <c r="CB2" s="363"/>
      <c r="CC2" s="363"/>
      <c r="CD2" s="354"/>
    </row>
    <row r="3" spans="1:82" ht="121.5" customHeight="1" thickBot="1">
      <c r="A3" s="366"/>
      <c r="B3" s="367"/>
      <c r="C3" s="250" t="s">
        <v>60</v>
      </c>
      <c r="D3" s="251" t="s">
        <v>37</v>
      </c>
      <c r="E3" s="251" t="s">
        <v>1</v>
      </c>
      <c r="F3" s="251" t="s">
        <v>38</v>
      </c>
      <c r="G3" s="252" t="s">
        <v>39</v>
      </c>
      <c r="H3" s="250" t="s">
        <v>61</v>
      </c>
      <c r="I3" s="251" t="s">
        <v>37</v>
      </c>
      <c r="J3" s="251" t="s">
        <v>1</v>
      </c>
      <c r="K3" s="251" t="s">
        <v>38</v>
      </c>
      <c r="L3" s="252" t="s">
        <v>39</v>
      </c>
      <c r="M3" s="39" t="s">
        <v>62</v>
      </c>
      <c r="N3" s="37" t="s">
        <v>37</v>
      </c>
      <c r="O3" s="37" t="s">
        <v>1</v>
      </c>
      <c r="P3" s="37" t="s">
        <v>38</v>
      </c>
      <c r="Q3" s="38" t="s">
        <v>39</v>
      </c>
      <c r="R3" s="39" t="s">
        <v>61</v>
      </c>
      <c r="S3" s="37" t="s">
        <v>37</v>
      </c>
      <c r="T3" s="37" t="s">
        <v>1</v>
      </c>
      <c r="U3" s="37" t="s">
        <v>38</v>
      </c>
      <c r="V3" s="38" t="s">
        <v>39</v>
      </c>
      <c r="W3" s="39" t="s">
        <v>63</v>
      </c>
      <c r="X3" s="37" t="s">
        <v>37</v>
      </c>
      <c r="Y3" s="37" t="s">
        <v>1</v>
      </c>
      <c r="Z3" s="37" t="s">
        <v>38</v>
      </c>
      <c r="AA3" s="38" t="s">
        <v>39</v>
      </c>
      <c r="AB3" s="349" t="s">
        <v>64</v>
      </c>
      <c r="AC3" s="251" t="s">
        <v>37</v>
      </c>
      <c r="AD3" s="251" t="s">
        <v>1</v>
      </c>
      <c r="AE3" s="251" t="s">
        <v>38</v>
      </c>
      <c r="AF3" s="252" t="s">
        <v>39</v>
      </c>
      <c r="AG3" s="39" t="s">
        <v>65</v>
      </c>
      <c r="AH3" s="37" t="s">
        <v>37</v>
      </c>
      <c r="AI3" s="37" t="s">
        <v>1</v>
      </c>
      <c r="AJ3" s="37" t="s">
        <v>38</v>
      </c>
      <c r="AK3" s="38" t="s">
        <v>39</v>
      </c>
      <c r="AL3" s="39" t="s">
        <v>66</v>
      </c>
      <c r="AM3" s="37" t="s">
        <v>37</v>
      </c>
      <c r="AN3" s="37" t="s">
        <v>1</v>
      </c>
      <c r="AO3" s="37" t="s">
        <v>38</v>
      </c>
      <c r="AP3" s="38" t="s">
        <v>39</v>
      </c>
      <c r="AQ3" s="39" t="s">
        <v>66</v>
      </c>
      <c r="AR3" s="37" t="s">
        <v>37</v>
      </c>
      <c r="AS3" s="37" t="s">
        <v>1</v>
      </c>
      <c r="AT3" s="37" t="s">
        <v>38</v>
      </c>
      <c r="AU3" s="38" t="s">
        <v>39</v>
      </c>
      <c r="AV3" s="39" t="s">
        <v>66</v>
      </c>
      <c r="AW3" s="37" t="s">
        <v>37</v>
      </c>
      <c r="AX3" s="37" t="s">
        <v>1</v>
      </c>
      <c r="AY3" s="37" t="s">
        <v>38</v>
      </c>
      <c r="AZ3" s="38" t="s">
        <v>39</v>
      </c>
      <c r="BA3" s="39" t="s">
        <v>65</v>
      </c>
      <c r="BB3" s="37" t="s">
        <v>37</v>
      </c>
      <c r="BC3" s="37" t="s">
        <v>1</v>
      </c>
      <c r="BD3" s="37" t="s">
        <v>38</v>
      </c>
      <c r="BE3" s="38" t="s">
        <v>39</v>
      </c>
      <c r="BF3" s="39" t="s">
        <v>67</v>
      </c>
      <c r="BG3" s="37" t="s">
        <v>37</v>
      </c>
      <c r="BH3" s="37" t="s">
        <v>1</v>
      </c>
      <c r="BI3" s="37" t="s">
        <v>38</v>
      </c>
      <c r="BJ3" s="38" t="s">
        <v>39</v>
      </c>
      <c r="BK3" s="39" t="s">
        <v>67</v>
      </c>
      <c r="BL3" s="37" t="s">
        <v>37</v>
      </c>
      <c r="BM3" s="37" t="s">
        <v>1</v>
      </c>
      <c r="BN3" s="37" t="s">
        <v>38</v>
      </c>
      <c r="BO3" s="38" t="s">
        <v>39</v>
      </c>
      <c r="BP3" s="39" t="s">
        <v>67</v>
      </c>
      <c r="BQ3" s="37" t="s">
        <v>37</v>
      </c>
      <c r="BR3" s="37" t="s">
        <v>1</v>
      </c>
      <c r="BS3" s="37" t="s">
        <v>38</v>
      </c>
      <c r="BT3" s="40" t="s">
        <v>39</v>
      </c>
      <c r="BU3" s="39" t="s">
        <v>67</v>
      </c>
      <c r="BV3" s="37" t="s">
        <v>37</v>
      </c>
      <c r="BW3" s="37" t="s">
        <v>1</v>
      </c>
      <c r="BX3" s="37" t="s">
        <v>38</v>
      </c>
      <c r="BY3" s="40" t="s">
        <v>39</v>
      </c>
      <c r="BZ3" s="39" t="s">
        <v>67</v>
      </c>
      <c r="CA3" s="37" t="s">
        <v>37</v>
      </c>
      <c r="CB3" s="37" t="s">
        <v>1</v>
      </c>
      <c r="CC3" s="37" t="s">
        <v>38</v>
      </c>
      <c r="CD3" s="40" t="s">
        <v>39</v>
      </c>
    </row>
    <row r="4" spans="1:82" ht="16.5" customHeight="1">
      <c r="A4" s="302" t="s">
        <v>2</v>
      </c>
      <c r="B4" s="303"/>
      <c r="C4" s="304">
        <f aca="true" t="shared" si="0" ref="C4:D19">SUM(H4+M4+R4+W4+AB4+AG4+AL4+AQ4+AV4+BA4+BF4+BK4+BP4+BU4+BZ4)</f>
        <v>0</v>
      </c>
      <c r="D4" s="305">
        <f>SUM(I4+N4+S4+X4+AC4+AH4+AM4+AR4+AW4+BB4+BG4+BL4+BQ4+BV4+CA4)</f>
        <v>0</v>
      </c>
      <c r="E4" s="306"/>
      <c r="F4" s="305">
        <f>K4+P4+U4+Z4+AE4+AJ4+AO4+AT4+AY4+BD4+BI4+BN4+BX4+CC4</f>
        <v>0</v>
      </c>
      <c r="G4" s="307"/>
      <c r="H4" s="308">
        <v>0</v>
      </c>
      <c r="I4" s="306"/>
      <c r="J4" s="309"/>
      <c r="K4" s="306"/>
      <c r="L4" s="310"/>
      <c r="M4" s="52">
        <v>0</v>
      </c>
      <c r="N4" s="44"/>
      <c r="O4" s="45"/>
      <c r="P4" s="44"/>
      <c r="Q4" s="42"/>
      <c r="R4" s="46">
        <v>0</v>
      </c>
      <c r="S4" s="47"/>
      <c r="T4" s="48"/>
      <c r="U4" s="48"/>
      <c r="V4" s="49"/>
      <c r="W4" s="50">
        <v>0</v>
      </c>
      <c r="X4" s="41"/>
      <c r="Y4" s="41"/>
      <c r="Z4" s="41"/>
      <c r="AA4" s="42"/>
      <c r="AB4" s="347">
        <v>0</v>
      </c>
      <c r="AC4" s="348"/>
      <c r="AD4" s="348"/>
      <c r="AE4" s="348"/>
      <c r="AF4" s="350"/>
      <c r="AG4" s="51">
        <v>0</v>
      </c>
      <c r="AH4" s="41"/>
      <c r="AI4" s="41"/>
      <c r="AJ4" s="41"/>
      <c r="AK4" s="42"/>
      <c r="AL4" s="51">
        <v>0</v>
      </c>
      <c r="AM4" s="41"/>
      <c r="AN4" s="41"/>
      <c r="AO4" s="41"/>
      <c r="AP4" s="42"/>
      <c r="AQ4" s="51">
        <v>0</v>
      </c>
      <c r="AR4" s="41"/>
      <c r="AS4" s="41"/>
      <c r="AT4" s="41"/>
      <c r="AU4" s="42"/>
      <c r="AV4" s="50">
        <v>0</v>
      </c>
      <c r="AW4" s="41"/>
      <c r="AX4" s="41"/>
      <c r="AY4" s="41"/>
      <c r="AZ4" s="42"/>
      <c r="BA4" s="50">
        <v>0</v>
      </c>
      <c r="BB4" s="41"/>
      <c r="BC4" s="41"/>
      <c r="BD4" s="41"/>
      <c r="BE4" s="42"/>
      <c r="BF4" s="50">
        <v>0</v>
      </c>
      <c r="BG4" s="41"/>
      <c r="BH4" s="41"/>
      <c r="BI4" s="41"/>
      <c r="BJ4" s="42"/>
      <c r="BK4" s="50">
        <v>0</v>
      </c>
      <c r="BL4" s="41"/>
      <c r="BM4" s="41"/>
      <c r="BN4" s="41"/>
      <c r="BO4" s="42"/>
      <c r="BP4" s="52">
        <v>0</v>
      </c>
      <c r="BQ4" s="44"/>
      <c r="BR4" s="44"/>
      <c r="BS4" s="44"/>
      <c r="BT4" s="53"/>
      <c r="BU4" s="52">
        <v>0</v>
      </c>
      <c r="BV4" s="44"/>
      <c r="BW4" s="44"/>
      <c r="BX4" s="44"/>
      <c r="BY4" s="53"/>
      <c r="BZ4" s="233">
        <v>0</v>
      </c>
      <c r="CA4" s="68"/>
      <c r="CB4" s="68"/>
      <c r="CC4" s="68"/>
      <c r="CD4" s="70"/>
    </row>
    <row r="5" spans="1:82" ht="15.75">
      <c r="A5" s="311" t="s">
        <v>18</v>
      </c>
      <c r="B5" s="244"/>
      <c r="C5" s="243">
        <f t="shared" si="0"/>
        <v>9769</v>
      </c>
      <c r="D5" s="111">
        <f>SUM(I5+N5+S5+X5+AC5+AH5+AM5+AR5+AW5+BB5+BG5+BL5+BQ5+BV5+CA5)</f>
        <v>0</v>
      </c>
      <c r="E5" s="112"/>
      <c r="F5" s="111">
        <f>K5+P5+U5+Z5+AE5+AJ5+AO5+AT5+AY5+BD5+BI5+BN5+BX5+CC5</f>
        <v>0</v>
      </c>
      <c r="G5" s="113"/>
      <c r="H5" s="114">
        <v>5029</v>
      </c>
      <c r="I5" s="115"/>
      <c r="J5" s="110"/>
      <c r="K5" s="115"/>
      <c r="L5" s="234"/>
      <c r="M5" s="235">
        <v>174</v>
      </c>
      <c r="N5" s="44"/>
      <c r="O5" s="43"/>
      <c r="P5" s="44"/>
      <c r="Q5" s="54"/>
      <c r="R5" s="56">
        <v>0</v>
      </c>
      <c r="S5" s="57"/>
      <c r="T5" s="58"/>
      <c r="U5" s="58"/>
      <c r="V5" s="59"/>
      <c r="W5" s="51">
        <v>0</v>
      </c>
      <c r="X5" s="60"/>
      <c r="Y5" s="60"/>
      <c r="Z5" s="55"/>
      <c r="AA5" s="54"/>
      <c r="AB5" s="51">
        <v>100</v>
      </c>
      <c r="AC5" s="61"/>
      <c r="AD5" s="61"/>
      <c r="AE5" s="61"/>
      <c r="AF5" s="351"/>
      <c r="AG5" s="51">
        <v>1473</v>
      </c>
      <c r="AH5" s="63"/>
      <c r="AI5" s="63"/>
      <c r="AJ5" s="63"/>
      <c r="AK5" s="54"/>
      <c r="AL5" s="51">
        <v>850</v>
      </c>
      <c r="AM5" s="64"/>
      <c r="AN5" s="64"/>
      <c r="AO5" s="64"/>
      <c r="AP5" s="62"/>
      <c r="AQ5" s="51">
        <v>1848</v>
      </c>
      <c r="AR5" s="61"/>
      <c r="AS5" s="61"/>
      <c r="AT5" s="61"/>
      <c r="AU5" s="62"/>
      <c r="AV5" s="65">
        <v>0</v>
      </c>
      <c r="AW5" s="61"/>
      <c r="AX5" s="61"/>
      <c r="AY5" s="61"/>
      <c r="AZ5" s="62"/>
      <c r="BA5" s="51">
        <v>0</v>
      </c>
      <c r="BB5" s="66"/>
      <c r="BC5" s="66"/>
      <c r="BD5" s="66"/>
      <c r="BE5" s="67"/>
      <c r="BF5" s="65">
        <v>255</v>
      </c>
      <c r="BG5" s="68"/>
      <c r="BH5" s="68"/>
      <c r="BI5" s="68"/>
      <c r="BJ5" s="62"/>
      <c r="BK5" s="65">
        <v>40</v>
      </c>
      <c r="BL5" s="61"/>
      <c r="BM5" s="61"/>
      <c r="BN5" s="61"/>
      <c r="BO5" s="62"/>
      <c r="BP5" s="69">
        <v>0</v>
      </c>
      <c r="BQ5" s="68"/>
      <c r="BR5" s="68"/>
      <c r="BS5" s="68"/>
      <c r="BT5" s="70"/>
      <c r="BU5" s="69">
        <v>0</v>
      </c>
      <c r="BV5" s="68"/>
      <c r="BW5" s="68"/>
      <c r="BX5" s="68"/>
      <c r="BY5" s="70"/>
      <c r="BZ5" s="233">
        <v>0</v>
      </c>
      <c r="CA5" s="68"/>
      <c r="CB5" s="68"/>
      <c r="CC5" s="68"/>
      <c r="CD5" s="70"/>
    </row>
    <row r="6" spans="1:82" ht="15.75">
      <c r="A6" s="311" t="s">
        <v>19</v>
      </c>
      <c r="B6" s="244"/>
      <c r="C6" s="243">
        <f>SUM(H6+M6+R6+W6+AB6+AG6+AL6+AQ6+AV6+BA6+BF6+BK6+BP6+BU6+BZ6)</f>
        <v>21678</v>
      </c>
      <c r="D6" s="111">
        <f t="shared" si="0"/>
        <v>0</v>
      </c>
      <c r="E6" s="112"/>
      <c r="F6" s="111">
        <f aca="true" t="shared" si="1" ref="F6:F23">K6+P6+U6+Z6+AE6+AJ6+AO6+AT6+AY6+BD6+BI6+BN6+BX6+CC6</f>
        <v>0</v>
      </c>
      <c r="G6" s="113"/>
      <c r="H6" s="114">
        <v>5269</v>
      </c>
      <c r="I6" s="115"/>
      <c r="J6" s="110"/>
      <c r="K6" s="115"/>
      <c r="L6" s="234"/>
      <c r="M6" s="235">
        <v>1785</v>
      </c>
      <c r="N6" s="44"/>
      <c r="O6" s="43"/>
      <c r="P6" s="44"/>
      <c r="Q6" s="67"/>
      <c r="R6" s="56">
        <v>0</v>
      </c>
      <c r="S6" s="57"/>
      <c r="T6" s="58"/>
      <c r="U6" s="58"/>
      <c r="V6" s="59"/>
      <c r="W6" s="51">
        <v>0</v>
      </c>
      <c r="X6" s="60"/>
      <c r="Y6" s="60"/>
      <c r="Z6" s="55"/>
      <c r="AA6" s="62"/>
      <c r="AB6" s="51">
        <v>340</v>
      </c>
      <c r="AC6" s="61"/>
      <c r="AD6" s="61"/>
      <c r="AE6" s="61"/>
      <c r="AF6" s="351"/>
      <c r="AG6" s="51">
        <v>7949</v>
      </c>
      <c r="AH6" s="63"/>
      <c r="AI6" s="63"/>
      <c r="AJ6" s="63"/>
      <c r="AK6" s="62"/>
      <c r="AL6" s="51">
        <v>4966</v>
      </c>
      <c r="AM6" s="64"/>
      <c r="AN6" s="64"/>
      <c r="AO6" s="64"/>
      <c r="AP6" s="62"/>
      <c r="AQ6" s="51">
        <v>1188</v>
      </c>
      <c r="AR6" s="61"/>
      <c r="AS6" s="61"/>
      <c r="AT6" s="61"/>
      <c r="AU6" s="62"/>
      <c r="AV6" s="65">
        <v>0</v>
      </c>
      <c r="AW6" s="61"/>
      <c r="AX6" s="61"/>
      <c r="AY6" s="61"/>
      <c r="AZ6" s="62"/>
      <c r="BA6" s="51">
        <v>0</v>
      </c>
      <c r="BB6" s="66"/>
      <c r="BC6" s="66"/>
      <c r="BD6" s="66"/>
      <c r="BE6" s="67"/>
      <c r="BF6" s="65">
        <v>0</v>
      </c>
      <c r="BG6" s="68"/>
      <c r="BH6" s="68"/>
      <c r="BI6" s="68"/>
      <c r="BJ6" s="62"/>
      <c r="BK6" s="65">
        <v>73</v>
      </c>
      <c r="BL6" s="61"/>
      <c r="BM6" s="61"/>
      <c r="BN6" s="61"/>
      <c r="BO6" s="62"/>
      <c r="BP6" s="69">
        <v>0</v>
      </c>
      <c r="BQ6" s="68"/>
      <c r="BR6" s="68"/>
      <c r="BS6" s="68"/>
      <c r="BT6" s="70"/>
      <c r="BU6" s="69">
        <v>108</v>
      </c>
      <c r="BV6" s="68"/>
      <c r="BW6" s="68"/>
      <c r="BX6" s="68"/>
      <c r="BY6" s="70"/>
      <c r="BZ6" s="233">
        <v>0</v>
      </c>
      <c r="CA6" s="68"/>
      <c r="CB6" s="68"/>
      <c r="CC6" s="68"/>
      <c r="CD6" s="70"/>
    </row>
    <row r="7" spans="1:82" ht="15.75">
      <c r="A7" s="311" t="s">
        <v>3</v>
      </c>
      <c r="B7" s="244"/>
      <c r="C7" s="243">
        <f aca="true" t="shared" si="2" ref="C7:D25">SUM(H7+M7+R7+W7+AB7+AG7+AL7+AQ7+AV7+BA7+BF7+BK7+BP7+BU7+BZ7)</f>
        <v>6195</v>
      </c>
      <c r="D7" s="111">
        <f t="shared" si="0"/>
        <v>0</v>
      </c>
      <c r="E7" s="112"/>
      <c r="F7" s="111">
        <f t="shared" si="1"/>
        <v>0</v>
      </c>
      <c r="G7" s="113"/>
      <c r="H7" s="114">
        <v>960</v>
      </c>
      <c r="I7" s="115"/>
      <c r="J7" s="110"/>
      <c r="K7" s="115"/>
      <c r="L7" s="234"/>
      <c r="M7" s="235">
        <v>250</v>
      </c>
      <c r="N7" s="44"/>
      <c r="O7" s="43"/>
      <c r="P7" s="44"/>
      <c r="Q7" s="54"/>
      <c r="R7" s="56">
        <v>80</v>
      </c>
      <c r="S7" s="57"/>
      <c r="T7" s="58"/>
      <c r="U7" s="58"/>
      <c r="V7" s="59"/>
      <c r="W7" s="51">
        <v>0</v>
      </c>
      <c r="X7" s="60"/>
      <c r="Y7" s="60"/>
      <c r="Z7" s="55"/>
      <c r="AA7" s="62"/>
      <c r="AB7" s="51">
        <v>0</v>
      </c>
      <c r="AC7" s="61"/>
      <c r="AD7" s="61"/>
      <c r="AE7" s="61"/>
      <c r="AF7" s="351"/>
      <c r="AG7" s="51">
        <v>1140</v>
      </c>
      <c r="AH7" s="63"/>
      <c r="AI7" s="63"/>
      <c r="AJ7" s="63"/>
      <c r="AK7" s="62"/>
      <c r="AL7" s="51">
        <v>770</v>
      </c>
      <c r="AM7" s="64"/>
      <c r="AN7" s="64"/>
      <c r="AO7" s="64"/>
      <c r="AP7" s="62"/>
      <c r="AQ7" s="51">
        <v>945</v>
      </c>
      <c r="AR7" s="61"/>
      <c r="AS7" s="61"/>
      <c r="AT7" s="61"/>
      <c r="AU7" s="62"/>
      <c r="AV7" s="65">
        <v>0</v>
      </c>
      <c r="AW7" s="61"/>
      <c r="AX7" s="61"/>
      <c r="AY7" s="61"/>
      <c r="AZ7" s="62"/>
      <c r="BA7" s="51">
        <v>1300</v>
      </c>
      <c r="BB7" s="66"/>
      <c r="BC7" s="66"/>
      <c r="BD7" s="66"/>
      <c r="BE7" s="67"/>
      <c r="BF7" s="65">
        <v>650</v>
      </c>
      <c r="BG7" s="68"/>
      <c r="BH7" s="68"/>
      <c r="BI7" s="68"/>
      <c r="BJ7" s="62"/>
      <c r="BK7" s="65">
        <v>0</v>
      </c>
      <c r="BL7" s="61"/>
      <c r="BM7" s="61"/>
      <c r="BN7" s="61"/>
      <c r="BO7" s="62"/>
      <c r="BP7" s="69">
        <v>0</v>
      </c>
      <c r="BQ7" s="68"/>
      <c r="BR7" s="68"/>
      <c r="BS7" s="68"/>
      <c r="BT7" s="70"/>
      <c r="BU7" s="69">
        <v>0</v>
      </c>
      <c r="BV7" s="68"/>
      <c r="BW7" s="68"/>
      <c r="BX7" s="68"/>
      <c r="BY7" s="70"/>
      <c r="BZ7" s="233">
        <v>100</v>
      </c>
      <c r="CA7" s="68"/>
      <c r="CB7" s="68"/>
      <c r="CC7" s="68"/>
      <c r="CD7" s="70"/>
    </row>
    <row r="8" spans="1:82" ht="15.75">
      <c r="A8" s="311" t="s">
        <v>4</v>
      </c>
      <c r="B8" s="244"/>
      <c r="C8" s="243">
        <f t="shared" si="2"/>
        <v>23187</v>
      </c>
      <c r="D8" s="111">
        <f t="shared" si="0"/>
        <v>0</v>
      </c>
      <c r="E8" s="112"/>
      <c r="F8" s="111">
        <f t="shared" si="1"/>
        <v>0</v>
      </c>
      <c r="G8" s="113"/>
      <c r="H8" s="114">
        <v>9697</v>
      </c>
      <c r="I8" s="115"/>
      <c r="J8" s="110"/>
      <c r="K8" s="115"/>
      <c r="L8" s="234"/>
      <c r="M8" s="235">
        <v>100</v>
      </c>
      <c r="N8" s="44"/>
      <c r="O8" s="43"/>
      <c r="P8" s="44"/>
      <c r="Q8" s="54"/>
      <c r="R8" s="56">
        <v>0</v>
      </c>
      <c r="S8" s="57"/>
      <c r="T8" s="58"/>
      <c r="U8" s="58"/>
      <c r="V8" s="59"/>
      <c r="W8" s="51">
        <v>0</v>
      </c>
      <c r="X8" s="60"/>
      <c r="Y8" s="60"/>
      <c r="Z8" s="55"/>
      <c r="AA8" s="62"/>
      <c r="AB8" s="51">
        <v>444</v>
      </c>
      <c r="AC8" s="61"/>
      <c r="AD8" s="61"/>
      <c r="AE8" s="61"/>
      <c r="AF8" s="351"/>
      <c r="AG8" s="51">
        <v>5281</v>
      </c>
      <c r="AH8" s="63"/>
      <c r="AI8" s="63"/>
      <c r="AJ8" s="63"/>
      <c r="AK8" s="62"/>
      <c r="AL8" s="51">
        <v>6382</v>
      </c>
      <c r="AM8" s="64"/>
      <c r="AN8" s="64"/>
      <c r="AO8" s="64"/>
      <c r="AP8" s="62"/>
      <c r="AQ8" s="51">
        <v>1243</v>
      </c>
      <c r="AR8" s="61"/>
      <c r="AS8" s="61"/>
      <c r="AT8" s="61"/>
      <c r="AU8" s="62"/>
      <c r="AV8" s="65">
        <v>0</v>
      </c>
      <c r="AW8" s="61"/>
      <c r="AX8" s="61"/>
      <c r="AY8" s="61"/>
      <c r="AZ8" s="62"/>
      <c r="BA8" s="51">
        <v>40</v>
      </c>
      <c r="BB8" s="66"/>
      <c r="BC8" s="66"/>
      <c r="BD8" s="66"/>
      <c r="BE8" s="67"/>
      <c r="BF8" s="65">
        <v>0</v>
      </c>
      <c r="BG8" s="68"/>
      <c r="BH8" s="68"/>
      <c r="BI8" s="68"/>
      <c r="BJ8" s="62"/>
      <c r="BK8" s="65">
        <v>0</v>
      </c>
      <c r="BL8" s="61"/>
      <c r="BM8" s="61"/>
      <c r="BN8" s="61"/>
      <c r="BO8" s="62"/>
      <c r="BP8" s="69">
        <v>0</v>
      </c>
      <c r="BQ8" s="68"/>
      <c r="BR8" s="68"/>
      <c r="BS8" s="68"/>
      <c r="BT8" s="70"/>
      <c r="BU8" s="69">
        <v>0</v>
      </c>
      <c r="BV8" s="68"/>
      <c r="BW8" s="68"/>
      <c r="BX8" s="68"/>
      <c r="BY8" s="70"/>
      <c r="BZ8" s="233">
        <v>0</v>
      </c>
      <c r="CA8" s="68"/>
      <c r="CB8" s="68"/>
      <c r="CC8" s="68"/>
      <c r="CD8" s="70"/>
    </row>
    <row r="9" spans="1:82" ht="15.75">
      <c r="A9" s="311" t="s">
        <v>20</v>
      </c>
      <c r="B9" s="244"/>
      <c r="C9" s="243">
        <f t="shared" si="2"/>
        <v>30235</v>
      </c>
      <c r="D9" s="111">
        <f t="shared" si="0"/>
        <v>70</v>
      </c>
      <c r="E9" s="112">
        <f>D9/C9*100</f>
        <v>0.23151976186538778</v>
      </c>
      <c r="F9" s="111">
        <f t="shared" si="1"/>
        <v>105</v>
      </c>
      <c r="G9" s="113">
        <f>F9/D9*10</f>
        <v>15</v>
      </c>
      <c r="H9" s="114">
        <v>13147</v>
      </c>
      <c r="I9" s="115">
        <v>70</v>
      </c>
      <c r="J9" s="110">
        <f>I9/H9*100</f>
        <v>0.5324408610329353</v>
      </c>
      <c r="K9" s="115">
        <v>105</v>
      </c>
      <c r="L9" s="234">
        <f>K9/I9*10</f>
        <v>15</v>
      </c>
      <c r="M9" s="235">
        <v>908</v>
      </c>
      <c r="N9" s="44"/>
      <c r="O9" s="45"/>
      <c r="P9" s="44"/>
      <c r="Q9" s="54"/>
      <c r="R9" s="56">
        <v>0</v>
      </c>
      <c r="S9" s="57"/>
      <c r="T9" s="58"/>
      <c r="U9" s="58"/>
      <c r="V9" s="59"/>
      <c r="W9" s="51">
        <v>0</v>
      </c>
      <c r="X9" s="60"/>
      <c r="Y9" s="60"/>
      <c r="Z9" s="55"/>
      <c r="AA9" s="54"/>
      <c r="AB9" s="51">
        <v>922</v>
      </c>
      <c r="AC9" s="61"/>
      <c r="AD9" s="61"/>
      <c r="AE9" s="61"/>
      <c r="AF9" s="351"/>
      <c r="AG9" s="51">
        <v>4494</v>
      </c>
      <c r="AH9" s="63"/>
      <c r="AI9" s="63"/>
      <c r="AJ9" s="63"/>
      <c r="AK9" s="62"/>
      <c r="AL9" s="51">
        <v>6294</v>
      </c>
      <c r="AM9" s="64"/>
      <c r="AN9" s="64"/>
      <c r="AO9" s="64"/>
      <c r="AP9" s="62"/>
      <c r="AQ9" s="51">
        <v>2966</v>
      </c>
      <c r="AR9" s="61"/>
      <c r="AS9" s="61"/>
      <c r="AT9" s="61"/>
      <c r="AU9" s="62"/>
      <c r="AV9" s="65">
        <v>200</v>
      </c>
      <c r="AW9" s="61"/>
      <c r="AX9" s="61"/>
      <c r="AY9" s="61"/>
      <c r="AZ9" s="62"/>
      <c r="BA9" s="51">
        <v>514</v>
      </c>
      <c r="BB9" s="66"/>
      <c r="BC9" s="66"/>
      <c r="BD9" s="66"/>
      <c r="BE9" s="67"/>
      <c r="BF9" s="65">
        <v>790</v>
      </c>
      <c r="BG9" s="68"/>
      <c r="BH9" s="68"/>
      <c r="BI9" s="68"/>
      <c r="BJ9" s="62"/>
      <c r="BK9" s="65">
        <v>0</v>
      </c>
      <c r="BL9" s="61"/>
      <c r="BM9" s="61"/>
      <c r="BN9" s="61"/>
      <c r="BO9" s="62"/>
      <c r="BP9" s="69">
        <v>0</v>
      </c>
      <c r="BQ9" s="68"/>
      <c r="BR9" s="68"/>
      <c r="BS9" s="68"/>
      <c r="BT9" s="70"/>
      <c r="BU9" s="69">
        <v>0</v>
      </c>
      <c r="BV9" s="68"/>
      <c r="BW9" s="68"/>
      <c r="BX9" s="68"/>
      <c r="BY9" s="70"/>
      <c r="BZ9" s="233">
        <v>0</v>
      </c>
      <c r="CA9" s="68"/>
      <c r="CB9" s="68"/>
      <c r="CC9" s="68"/>
      <c r="CD9" s="70"/>
    </row>
    <row r="10" spans="1:82" ht="15.75">
      <c r="A10" s="311" t="s">
        <v>5</v>
      </c>
      <c r="B10" s="244"/>
      <c r="C10" s="243">
        <f t="shared" si="2"/>
        <v>64138</v>
      </c>
      <c r="D10" s="111">
        <f t="shared" si="0"/>
        <v>0</v>
      </c>
      <c r="E10" s="112"/>
      <c r="F10" s="111">
        <f t="shared" si="1"/>
        <v>0</v>
      </c>
      <c r="G10" s="113"/>
      <c r="H10" s="114">
        <v>28004</v>
      </c>
      <c r="I10" s="115"/>
      <c r="J10" s="110"/>
      <c r="K10" s="115"/>
      <c r="L10" s="234"/>
      <c r="M10" s="235">
        <v>54</v>
      </c>
      <c r="N10" s="44"/>
      <c r="O10" s="43"/>
      <c r="P10" s="44"/>
      <c r="Q10" s="54"/>
      <c r="R10" s="56">
        <v>0</v>
      </c>
      <c r="S10" s="57"/>
      <c r="T10" s="58"/>
      <c r="U10" s="58"/>
      <c r="V10" s="59"/>
      <c r="W10" s="51">
        <v>0</v>
      </c>
      <c r="X10" s="60"/>
      <c r="Y10" s="60"/>
      <c r="Z10" s="55"/>
      <c r="AA10" s="54"/>
      <c r="AB10" s="51">
        <v>1091</v>
      </c>
      <c r="AC10" s="61"/>
      <c r="AD10" s="61"/>
      <c r="AE10" s="61"/>
      <c r="AF10" s="351"/>
      <c r="AG10" s="51">
        <v>15969</v>
      </c>
      <c r="AH10" s="63"/>
      <c r="AI10" s="63"/>
      <c r="AJ10" s="63"/>
      <c r="AK10" s="54"/>
      <c r="AL10" s="51">
        <v>16091</v>
      </c>
      <c r="AM10" s="64"/>
      <c r="AN10" s="64"/>
      <c r="AO10" s="64"/>
      <c r="AP10" s="62"/>
      <c r="AQ10" s="51">
        <v>2632</v>
      </c>
      <c r="AR10" s="61"/>
      <c r="AS10" s="61"/>
      <c r="AT10" s="61"/>
      <c r="AU10" s="62"/>
      <c r="AV10" s="65">
        <v>105</v>
      </c>
      <c r="AW10" s="61"/>
      <c r="AX10" s="61"/>
      <c r="AY10" s="61"/>
      <c r="AZ10" s="62"/>
      <c r="BA10" s="51">
        <v>0</v>
      </c>
      <c r="BB10" s="66"/>
      <c r="BC10" s="66"/>
      <c r="BD10" s="66"/>
      <c r="BE10" s="67"/>
      <c r="BF10" s="65">
        <v>192</v>
      </c>
      <c r="BG10" s="68"/>
      <c r="BH10" s="68"/>
      <c r="BI10" s="68"/>
      <c r="BJ10" s="62"/>
      <c r="BK10" s="65">
        <v>0</v>
      </c>
      <c r="BL10" s="61"/>
      <c r="BM10" s="61"/>
      <c r="BN10" s="61"/>
      <c r="BO10" s="62"/>
      <c r="BP10" s="69">
        <v>0</v>
      </c>
      <c r="BQ10" s="68"/>
      <c r="BR10" s="68"/>
      <c r="BS10" s="68"/>
      <c r="BT10" s="70"/>
      <c r="BU10" s="69">
        <v>0</v>
      </c>
      <c r="BV10" s="68"/>
      <c r="BW10" s="68"/>
      <c r="BX10" s="68"/>
      <c r="BY10" s="70"/>
      <c r="BZ10" s="233">
        <v>0</v>
      </c>
      <c r="CA10" s="68"/>
      <c r="CB10" s="68"/>
      <c r="CC10" s="68"/>
      <c r="CD10" s="70"/>
    </row>
    <row r="11" spans="1:82" ht="15.75">
      <c r="A11" s="311" t="s">
        <v>6</v>
      </c>
      <c r="B11" s="244"/>
      <c r="C11" s="243">
        <f t="shared" si="2"/>
        <v>80113</v>
      </c>
      <c r="D11" s="111">
        <f t="shared" si="0"/>
        <v>0</v>
      </c>
      <c r="E11" s="112"/>
      <c r="F11" s="111">
        <f t="shared" si="1"/>
        <v>0</v>
      </c>
      <c r="G11" s="113"/>
      <c r="H11" s="114">
        <v>32929</v>
      </c>
      <c r="I11" s="115"/>
      <c r="J11" s="110"/>
      <c r="K11" s="115"/>
      <c r="L11" s="234"/>
      <c r="M11" s="235">
        <v>1653</v>
      </c>
      <c r="N11" s="44"/>
      <c r="O11" s="43"/>
      <c r="P11" s="44"/>
      <c r="Q11" s="67"/>
      <c r="R11" s="56">
        <v>0</v>
      </c>
      <c r="S11" s="57"/>
      <c r="T11" s="58"/>
      <c r="U11" s="58"/>
      <c r="V11" s="59"/>
      <c r="W11" s="51">
        <v>0</v>
      </c>
      <c r="X11" s="60"/>
      <c r="Y11" s="43"/>
      <c r="Z11" s="55"/>
      <c r="AA11" s="54"/>
      <c r="AB11" s="51">
        <v>2427</v>
      </c>
      <c r="AC11" s="61"/>
      <c r="AD11" s="61"/>
      <c r="AE11" s="61"/>
      <c r="AF11" s="351"/>
      <c r="AG11" s="51">
        <v>14159</v>
      </c>
      <c r="AH11" s="63"/>
      <c r="AI11" s="63"/>
      <c r="AJ11" s="63"/>
      <c r="AK11" s="54"/>
      <c r="AL11" s="51">
        <v>24990</v>
      </c>
      <c r="AM11" s="64"/>
      <c r="AN11" s="64"/>
      <c r="AO11" s="64"/>
      <c r="AP11" s="62"/>
      <c r="AQ11" s="51">
        <v>3066</v>
      </c>
      <c r="AR11" s="61"/>
      <c r="AS11" s="61"/>
      <c r="AT11" s="61"/>
      <c r="AU11" s="62"/>
      <c r="AV11" s="65">
        <v>185</v>
      </c>
      <c r="AW11" s="61"/>
      <c r="AX11" s="61"/>
      <c r="AY11" s="61"/>
      <c r="AZ11" s="62"/>
      <c r="BA11" s="51">
        <v>382</v>
      </c>
      <c r="BB11" s="66"/>
      <c r="BC11" s="66"/>
      <c r="BD11" s="66"/>
      <c r="BE11" s="67"/>
      <c r="BF11" s="65">
        <v>210</v>
      </c>
      <c r="BG11" s="68"/>
      <c r="BH11" s="68"/>
      <c r="BI11" s="68"/>
      <c r="BJ11" s="62"/>
      <c r="BK11" s="65">
        <v>92</v>
      </c>
      <c r="BL11" s="61"/>
      <c r="BM11" s="61"/>
      <c r="BN11" s="61"/>
      <c r="BO11" s="62"/>
      <c r="BP11" s="69">
        <v>0</v>
      </c>
      <c r="BQ11" s="68"/>
      <c r="BR11" s="68"/>
      <c r="BS11" s="68"/>
      <c r="BT11" s="70"/>
      <c r="BU11" s="69">
        <v>20</v>
      </c>
      <c r="BV11" s="68"/>
      <c r="BW11" s="68"/>
      <c r="BX11" s="68"/>
      <c r="BY11" s="70"/>
      <c r="BZ11" s="233">
        <v>0</v>
      </c>
      <c r="CA11" s="74"/>
      <c r="CB11" s="74"/>
      <c r="CC11" s="74"/>
      <c r="CD11" s="76"/>
    </row>
    <row r="12" spans="1:82" ht="15.75">
      <c r="A12" s="311" t="s">
        <v>7</v>
      </c>
      <c r="B12" s="244">
        <v>312</v>
      </c>
      <c r="C12" s="243">
        <f t="shared" si="2"/>
        <v>21460</v>
      </c>
      <c r="D12" s="111">
        <f t="shared" si="0"/>
        <v>312</v>
      </c>
      <c r="E12" s="112"/>
      <c r="F12" s="111">
        <f t="shared" si="1"/>
        <v>400</v>
      </c>
      <c r="G12" s="113"/>
      <c r="H12" s="114">
        <v>11640</v>
      </c>
      <c r="I12" s="115">
        <v>312</v>
      </c>
      <c r="J12" s="110">
        <f>I12/H12*100</f>
        <v>2.6804123711340204</v>
      </c>
      <c r="K12" s="115">
        <v>400</v>
      </c>
      <c r="L12" s="234">
        <f>K12/I12*10</f>
        <v>12.820512820512821</v>
      </c>
      <c r="M12" s="235">
        <v>330</v>
      </c>
      <c r="N12" s="44"/>
      <c r="O12" s="43"/>
      <c r="P12" s="44"/>
      <c r="Q12" s="67"/>
      <c r="R12" s="56">
        <v>0</v>
      </c>
      <c r="S12" s="57"/>
      <c r="T12" s="58"/>
      <c r="U12" s="58"/>
      <c r="V12" s="59"/>
      <c r="W12" s="51">
        <v>0</v>
      </c>
      <c r="X12" s="60"/>
      <c r="Y12" s="60"/>
      <c r="Z12" s="71"/>
      <c r="AA12" s="54"/>
      <c r="AB12" s="51">
        <v>565</v>
      </c>
      <c r="AC12" s="72"/>
      <c r="AD12" s="72"/>
      <c r="AE12" s="72"/>
      <c r="AF12" s="352"/>
      <c r="AG12" s="51">
        <v>4580</v>
      </c>
      <c r="AH12" s="73"/>
      <c r="AI12" s="73"/>
      <c r="AJ12" s="73"/>
      <c r="AK12" s="54"/>
      <c r="AL12" s="51">
        <v>1917</v>
      </c>
      <c r="AM12" s="57"/>
      <c r="AN12" s="57"/>
      <c r="AO12" s="57"/>
      <c r="AP12" s="54"/>
      <c r="AQ12" s="51">
        <v>1367</v>
      </c>
      <c r="AR12" s="72"/>
      <c r="AS12" s="72"/>
      <c r="AT12" s="72"/>
      <c r="AU12" s="54"/>
      <c r="AV12" s="65">
        <v>341</v>
      </c>
      <c r="AW12" s="72"/>
      <c r="AX12" s="72"/>
      <c r="AY12" s="72"/>
      <c r="AZ12" s="54"/>
      <c r="BA12" s="51">
        <v>100</v>
      </c>
      <c r="BB12" s="66"/>
      <c r="BC12" s="66"/>
      <c r="BD12" s="66"/>
      <c r="BE12" s="54"/>
      <c r="BF12" s="65">
        <v>367</v>
      </c>
      <c r="BG12" s="74"/>
      <c r="BH12" s="74"/>
      <c r="BI12" s="74"/>
      <c r="BJ12" s="54"/>
      <c r="BK12" s="65">
        <v>100</v>
      </c>
      <c r="BL12" s="72"/>
      <c r="BM12" s="72"/>
      <c r="BN12" s="72"/>
      <c r="BO12" s="54"/>
      <c r="BP12" s="75">
        <v>153</v>
      </c>
      <c r="BQ12" s="74"/>
      <c r="BR12" s="74"/>
      <c r="BS12" s="74"/>
      <c r="BT12" s="76"/>
      <c r="BU12" s="75">
        <v>0</v>
      </c>
      <c r="BV12" s="74"/>
      <c r="BW12" s="74"/>
      <c r="BX12" s="74"/>
      <c r="BY12" s="76"/>
      <c r="BZ12" s="233">
        <v>0</v>
      </c>
      <c r="CA12" s="74"/>
      <c r="CB12" s="74"/>
      <c r="CC12" s="74"/>
      <c r="CD12" s="76"/>
    </row>
    <row r="13" spans="1:82" ht="17.25" customHeight="1">
      <c r="A13" s="311" t="s">
        <v>8</v>
      </c>
      <c r="B13" s="244"/>
      <c r="C13" s="243">
        <f t="shared" si="2"/>
        <v>31991</v>
      </c>
      <c r="D13" s="111">
        <f t="shared" si="0"/>
        <v>0</v>
      </c>
      <c r="E13" s="112"/>
      <c r="F13" s="111">
        <f t="shared" si="1"/>
        <v>0</v>
      </c>
      <c r="G13" s="113"/>
      <c r="H13" s="114">
        <v>14653</v>
      </c>
      <c r="I13" s="115"/>
      <c r="J13" s="110"/>
      <c r="K13" s="115"/>
      <c r="L13" s="234"/>
      <c r="M13" s="235">
        <v>114</v>
      </c>
      <c r="N13" s="44"/>
      <c r="O13" s="43"/>
      <c r="P13" s="44"/>
      <c r="Q13" s="67"/>
      <c r="R13" s="56">
        <v>0</v>
      </c>
      <c r="S13" s="57"/>
      <c r="T13" s="58"/>
      <c r="U13" s="58"/>
      <c r="V13" s="59"/>
      <c r="W13" s="51">
        <v>36</v>
      </c>
      <c r="X13" s="60"/>
      <c r="Y13" s="60"/>
      <c r="Z13" s="71"/>
      <c r="AA13" s="54"/>
      <c r="AB13" s="51">
        <v>1942</v>
      </c>
      <c r="AC13" s="72"/>
      <c r="AD13" s="72"/>
      <c r="AE13" s="72"/>
      <c r="AF13" s="352"/>
      <c r="AG13" s="51">
        <v>5221</v>
      </c>
      <c r="AH13" s="73"/>
      <c r="AI13" s="77"/>
      <c r="AJ13" s="73"/>
      <c r="AK13" s="54"/>
      <c r="AL13" s="51">
        <v>8234</v>
      </c>
      <c r="AM13" s="57"/>
      <c r="AN13" s="57"/>
      <c r="AO13" s="57"/>
      <c r="AP13" s="54"/>
      <c r="AQ13" s="51">
        <v>246</v>
      </c>
      <c r="AR13" s="72"/>
      <c r="AS13" s="72"/>
      <c r="AT13" s="72"/>
      <c r="AU13" s="54"/>
      <c r="AV13" s="65">
        <v>1395</v>
      </c>
      <c r="AW13" s="72"/>
      <c r="AX13" s="72"/>
      <c r="AY13" s="72"/>
      <c r="AZ13" s="54"/>
      <c r="BA13" s="51"/>
      <c r="BB13" s="66"/>
      <c r="BC13" s="66"/>
      <c r="BD13" s="66"/>
      <c r="BE13" s="54"/>
      <c r="BF13" s="65">
        <v>150</v>
      </c>
      <c r="BG13" s="74"/>
      <c r="BH13" s="74"/>
      <c r="BI13" s="74"/>
      <c r="BJ13" s="54"/>
      <c r="BK13" s="65">
        <v>0</v>
      </c>
      <c r="BL13" s="72"/>
      <c r="BM13" s="72"/>
      <c r="BN13" s="72"/>
      <c r="BO13" s="54"/>
      <c r="BP13" s="75">
        <v>0</v>
      </c>
      <c r="BQ13" s="74"/>
      <c r="BR13" s="74"/>
      <c r="BS13" s="74"/>
      <c r="BT13" s="76"/>
      <c r="BU13" s="75">
        <v>0</v>
      </c>
      <c r="BV13" s="74"/>
      <c r="BW13" s="74"/>
      <c r="BX13" s="74"/>
      <c r="BY13" s="76"/>
      <c r="BZ13" s="233">
        <v>0</v>
      </c>
      <c r="CA13" s="74"/>
      <c r="CB13" s="74"/>
      <c r="CC13" s="74"/>
      <c r="CD13" s="76"/>
    </row>
    <row r="14" spans="1:82" ht="15.75">
      <c r="A14" s="311" t="s">
        <v>9</v>
      </c>
      <c r="B14" s="244">
        <v>355</v>
      </c>
      <c r="C14" s="243">
        <f t="shared" si="2"/>
        <v>18600</v>
      </c>
      <c r="D14" s="111">
        <f t="shared" si="0"/>
        <v>1448</v>
      </c>
      <c r="E14" s="112">
        <f>D14/C14*100</f>
        <v>7.78494623655914</v>
      </c>
      <c r="F14" s="111">
        <f t="shared" si="1"/>
        <v>4048</v>
      </c>
      <c r="G14" s="113">
        <f>F14/D14*10</f>
        <v>27.955801104972377</v>
      </c>
      <c r="H14" s="114">
        <v>10184</v>
      </c>
      <c r="I14" s="115">
        <v>1448</v>
      </c>
      <c r="J14" s="110">
        <f>I14/H14*100</f>
        <v>14.218381775333858</v>
      </c>
      <c r="K14" s="115">
        <v>4048</v>
      </c>
      <c r="L14" s="234">
        <f>K14/I14*10</f>
        <v>27.955801104972377</v>
      </c>
      <c r="M14" s="235">
        <v>580</v>
      </c>
      <c r="N14" s="44"/>
      <c r="O14" s="43"/>
      <c r="P14" s="44"/>
      <c r="Q14" s="54"/>
      <c r="R14" s="56">
        <v>0</v>
      </c>
      <c r="S14" s="57"/>
      <c r="T14" s="58"/>
      <c r="U14" s="58"/>
      <c r="V14" s="59"/>
      <c r="W14" s="51">
        <v>10</v>
      </c>
      <c r="X14" s="60"/>
      <c r="Y14" s="60"/>
      <c r="Z14" s="71"/>
      <c r="AA14" s="54"/>
      <c r="AB14" s="51">
        <v>90</v>
      </c>
      <c r="AC14" s="72"/>
      <c r="AD14" s="72"/>
      <c r="AE14" s="72"/>
      <c r="AF14" s="352"/>
      <c r="AG14" s="51">
        <v>154</v>
      </c>
      <c r="AH14" s="73"/>
      <c r="AI14" s="73"/>
      <c r="AJ14" s="73"/>
      <c r="AK14" s="54"/>
      <c r="AL14" s="51">
        <v>5512</v>
      </c>
      <c r="AM14" s="57"/>
      <c r="AN14" s="57"/>
      <c r="AO14" s="57"/>
      <c r="AP14" s="54"/>
      <c r="AQ14" s="51">
        <v>1169</v>
      </c>
      <c r="AR14" s="72"/>
      <c r="AS14" s="72"/>
      <c r="AT14" s="72"/>
      <c r="AU14" s="54"/>
      <c r="AV14" s="65">
        <v>122</v>
      </c>
      <c r="AW14" s="72"/>
      <c r="AX14" s="72"/>
      <c r="AY14" s="72"/>
      <c r="AZ14" s="54"/>
      <c r="BA14" s="51">
        <v>779</v>
      </c>
      <c r="BB14" s="66"/>
      <c r="BC14" s="66"/>
      <c r="BD14" s="66"/>
      <c r="BE14" s="54"/>
      <c r="BF14" s="65">
        <v>0</v>
      </c>
      <c r="BG14" s="74"/>
      <c r="BH14" s="74"/>
      <c r="BI14" s="74"/>
      <c r="BJ14" s="54"/>
      <c r="BK14" s="65">
        <v>0</v>
      </c>
      <c r="BL14" s="72"/>
      <c r="BM14" s="72"/>
      <c r="BN14" s="72"/>
      <c r="BO14" s="54"/>
      <c r="BP14" s="75">
        <v>0</v>
      </c>
      <c r="BQ14" s="74"/>
      <c r="BR14" s="74"/>
      <c r="BS14" s="74"/>
      <c r="BT14" s="76"/>
      <c r="BU14" s="75">
        <v>0</v>
      </c>
      <c r="BV14" s="74"/>
      <c r="BW14" s="74"/>
      <c r="BX14" s="74"/>
      <c r="BY14" s="76"/>
      <c r="BZ14" s="233">
        <v>0</v>
      </c>
      <c r="CA14" s="74"/>
      <c r="CB14" s="74"/>
      <c r="CC14" s="74"/>
      <c r="CD14" s="76"/>
    </row>
    <row r="15" spans="1:82" ht="15.75">
      <c r="A15" s="311" t="s">
        <v>10</v>
      </c>
      <c r="B15" s="244"/>
      <c r="C15" s="243">
        <f t="shared" si="2"/>
        <v>13329</v>
      </c>
      <c r="D15" s="111">
        <f t="shared" si="0"/>
        <v>0</v>
      </c>
      <c r="E15" s="112"/>
      <c r="F15" s="111">
        <f t="shared" si="1"/>
        <v>0</v>
      </c>
      <c r="G15" s="113"/>
      <c r="H15" s="114">
        <v>8406</v>
      </c>
      <c r="I15" s="115"/>
      <c r="J15" s="110"/>
      <c r="K15" s="115"/>
      <c r="L15" s="234"/>
      <c r="M15" s="235">
        <v>410</v>
      </c>
      <c r="N15" s="44"/>
      <c r="O15" s="45"/>
      <c r="P15" s="44"/>
      <c r="Q15" s="54"/>
      <c r="R15" s="56">
        <v>0</v>
      </c>
      <c r="S15" s="57"/>
      <c r="T15" s="58"/>
      <c r="U15" s="58"/>
      <c r="V15" s="59"/>
      <c r="W15" s="51">
        <v>90</v>
      </c>
      <c r="X15" s="60"/>
      <c r="Y15" s="60"/>
      <c r="Z15" s="71"/>
      <c r="AA15" s="54"/>
      <c r="AB15" s="51">
        <v>410</v>
      </c>
      <c r="AC15" s="72"/>
      <c r="AD15" s="72"/>
      <c r="AE15" s="72"/>
      <c r="AF15" s="352"/>
      <c r="AG15" s="51">
        <v>487</v>
      </c>
      <c r="AH15" s="73"/>
      <c r="AI15" s="73"/>
      <c r="AJ15" s="73"/>
      <c r="AK15" s="54"/>
      <c r="AL15" s="51">
        <v>1015</v>
      </c>
      <c r="AM15" s="57"/>
      <c r="AN15" s="57"/>
      <c r="AO15" s="57"/>
      <c r="AP15" s="54"/>
      <c r="AQ15" s="51">
        <v>1772</v>
      </c>
      <c r="AR15" s="72"/>
      <c r="AS15" s="72"/>
      <c r="AT15" s="72"/>
      <c r="AU15" s="54"/>
      <c r="AV15" s="65">
        <v>129</v>
      </c>
      <c r="AW15" s="72"/>
      <c r="AX15" s="72"/>
      <c r="AY15" s="72"/>
      <c r="AZ15" s="54"/>
      <c r="BA15" s="51">
        <v>440</v>
      </c>
      <c r="BB15" s="66"/>
      <c r="BC15" s="66"/>
      <c r="BD15" s="66"/>
      <c r="BE15" s="54"/>
      <c r="BF15" s="65">
        <v>0</v>
      </c>
      <c r="BG15" s="74"/>
      <c r="BH15" s="74"/>
      <c r="BI15" s="74"/>
      <c r="BJ15" s="54"/>
      <c r="BK15" s="65">
        <v>0</v>
      </c>
      <c r="BL15" s="72"/>
      <c r="BM15" s="72"/>
      <c r="BN15" s="72"/>
      <c r="BO15" s="54"/>
      <c r="BP15" s="75">
        <v>90</v>
      </c>
      <c r="BQ15" s="74"/>
      <c r="BR15" s="74"/>
      <c r="BS15" s="74"/>
      <c r="BT15" s="76"/>
      <c r="BU15" s="75">
        <v>80</v>
      </c>
      <c r="BV15" s="74"/>
      <c r="BW15" s="74"/>
      <c r="BX15" s="74"/>
      <c r="BY15" s="76"/>
      <c r="BZ15" s="233">
        <v>0</v>
      </c>
      <c r="CA15" s="74"/>
      <c r="CB15" s="74"/>
      <c r="CC15" s="74"/>
      <c r="CD15" s="76"/>
    </row>
    <row r="16" spans="1:82" ht="15.75">
      <c r="A16" s="311" t="s">
        <v>21</v>
      </c>
      <c r="B16" s="244"/>
      <c r="C16" s="243">
        <f t="shared" si="2"/>
        <v>29740</v>
      </c>
      <c r="D16" s="111">
        <f t="shared" si="0"/>
        <v>150</v>
      </c>
      <c r="E16" s="112"/>
      <c r="F16" s="111">
        <f t="shared" si="1"/>
        <v>233</v>
      </c>
      <c r="G16" s="113"/>
      <c r="H16" s="114">
        <v>14934</v>
      </c>
      <c r="I16" s="115">
        <v>150</v>
      </c>
      <c r="J16" s="110">
        <f>I16/H16*100</f>
        <v>1.004419445560466</v>
      </c>
      <c r="K16" s="115">
        <v>233</v>
      </c>
      <c r="L16" s="234">
        <f>K16/I16*10</f>
        <v>15.533333333333331</v>
      </c>
      <c r="M16" s="235">
        <v>0</v>
      </c>
      <c r="N16" s="44"/>
      <c r="O16" s="43"/>
      <c r="P16" s="44"/>
      <c r="Q16" s="54"/>
      <c r="R16" s="56">
        <v>0</v>
      </c>
      <c r="S16" s="57"/>
      <c r="T16" s="58"/>
      <c r="U16" s="58"/>
      <c r="V16" s="59"/>
      <c r="W16" s="51">
        <v>0</v>
      </c>
      <c r="X16" s="60"/>
      <c r="Y16" s="60"/>
      <c r="Z16" s="71"/>
      <c r="AA16" s="54"/>
      <c r="AB16" s="51">
        <v>170</v>
      </c>
      <c r="AC16" s="72"/>
      <c r="AD16" s="72"/>
      <c r="AE16" s="72"/>
      <c r="AF16" s="352"/>
      <c r="AG16" s="51">
        <v>500</v>
      </c>
      <c r="AH16" s="73"/>
      <c r="AI16" s="73"/>
      <c r="AJ16" s="73"/>
      <c r="AK16" s="54"/>
      <c r="AL16" s="51">
        <v>12571</v>
      </c>
      <c r="AM16" s="57"/>
      <c r="AN16" s="57"/>
      <c r="AO16" s="57"/>
      <c r="AP16" s="54"/>
      <c r="AQ16" s="51">
        <v>1470</v>
      </c>
      <c r="AR16" s="72"/>
      <c r="AS16" s="72"/>
      <c r="AT16" s="72"/>
      <c r="AU16" s="54"/>
      <c r="AV16" s="65">
        <v>0</v>
      </c>
      <c r="AW16" s="72"/>
      <c r="AX16" s="72"/>
      <c r="AY16" s="72"/>
      <c r="AZ16" s="54"/>
      <c r="BA16" s="51">
        <v>0</v>
      </c>
      <c r="BB16" s="66"/>
      <c r="BC16" s="66"/>
      <c r="BD16" s="66"/>
      <c r="BE16" s="54"/>
      <c r="BF16" s="65">
        <v>95</v>
      </c>
      <c r="BG16" s="74"/>
      <c r="BH16" s="74"/>
      <c r="BI16" s="74"/>
      <c r="BJ16" s="54"/>
      <c r="BK16" s="65">
        <v>0</v>
      </c>
      <c r="BL16" s="72"/>
      <c r="BM16" s="72"/>
      <c r="BN16" s="72"/>
      <c r="BO16" s="54"/>
      <c r="BP16" s="75">
        <v>0</v>
      </c>
      <c r="BQ16" s="74"/>
      <c r="BR16" s="74"/>
      <c r="BS16" s="74"/>
      <c r="BT16" s="76"/>
      <c r="BU16" s="75">
        <v>0</v>
      </c>
      <c r="BV16" s="74"/>
      <c r="BW16" s="74"/>
      <c r="BX16" s="74"/>
      <c r="BY16" s="76"/>
      <c r="BZ16" s="233">
        <v>0</v>
      </c>
      <c r="CA16" s="74"/>
      <c r="CB16" s="74"/>
      <c r="CC16" s="74"/>
      <c r="CD16" s="76"/>
    </row>
    <row r="17" spans="1:82" ht="15.75">
      <c r="A17" s="311" t="s">
        <v>11</v>
      </c>
      <c r="B17" s="244"/>
      <c r="C17" s="243">
        <f t="shared" si="2"/>
        <v>15986</v>
      </c>
      <c r="D17" s="111">
        <f t="shared" si="0"/>
        <v>0</v>
      </c>
      <c r="E17" s="112"/>
      <c r="F17" s="111">
        <f t="shared" si="1"/>
        <v>0</v>
      </c>
      <c r="G17" s="113"/>
      <c r="H17" s="114">
        <v>5962</v>
      </c>
      <c r="I17" s="115"/>
      <c r="J17" s="110"/>
      <c r="K17" s="115"/>
      <c r="L17" s="234"/>
      <c r="M17" s="235">
        <v>0</v>
      </c>
      <c r="N17" s="44"/>
      <c r="O17" s="43"/>
      <c r="P17" s="44"/>
      <c r="Q17" s="54"/>
      <c r="R17" s="56">
        <v>0</v>
      </c>
      <c r="S17" s="57"/>
      <c r="T17" s="58"/>
      <c r="U17" s="58"/>
      <c r="V17" s="59"/>
      <c r="W17" s="51">
        <v>0</v>
      </c>
      <c r="X17" s="60"/>
      <c r="Y17" s="60"/>
      <c r="Z17" s="71"/>
      <c r="AA17" s="54"/>
      <c r="AB17" s="51">
        <v>365</v>
      </c>
      <c r="AC17" s="72"/>
      <c r="AD17" s="72"/>
      <c r="AE17" s="72"/>
      <c r="AF17" s="352"/>
      <c r="AG17" s="51">
        <v>4273</v>
      </c>
      <c r="AH17" s="73"/>
      <c r="AI17" s="73"/>
      <c r="AJ17" s="73"/>
      <c r="AK17" s="54"/>
      <c r="AL17" s="51">
        <v>4117</v>
      </c>
      <c r="AM17" s="57"/>
      <c r="AN17" s="57"/>
      <c r="AO17" s="57"/>
      <c r="AP17" s="54"/>
      <c r="AQ17" s="51">
        <v>786</v>
      </c>
      <c r="AR17" s="72"/>
      <c r="AS17" s="72"/>
      <c r="AT17" s="72"/>
      <c r="AU17" s="54"/>
      <c r="AV17" s="65">
        <v>0</v>
      </c>
      <c r="AW17" s="72"/>
      <c r="AX17" s="72"/>
      <c r="AY17" s="72"/>
      <c r="AZ17" s="54"/>
      <c r="BA17" s="51">
        <v>0</v>
      </c>
      <c r="BB17" s="66"/>
      <c r="BC17" s="66"/>
      <c r="BD17" s="66"/>
      <c r="BE17" s="54"/>
      <c r="BF17" s="65">
        <v>423</v>
      </c>
      <c r="BG17" s="74"/>
      <c r="BH17" s="74"/>
      <c r="BI17" s="74"/>
      <c r="BJ17" s="54"/>
      <c r="BK17" s="65">
        <v>0</v>
      </c>
      <c r="BL17" s="72"/>
      <c r="BM17" s="72"/>
      <c r="BN17" s="72"/>
      <c r="BO17" s="54"/>
      <c r="BP17" s="75">
        <v>60</v>
      </c>
      <c r="BQ17" s="74"/>
      <c r="BR17" s="74"/>
      <c r="BS17" s="74"/>
      <c r="BT17" s="76"/>
      <c r="BU17" s="75">
        <v>0</v>
      </c>
      <c r="BV17" s="74"/>
      <c r="BW17" s="74"/>
      <c r="BX17" s="74"/>
      <c r="BY17" s="76"/>
      <c r="BZ17" s="233">
        <v>0</v>
      </c>
      <c r="CA17" s="74"/>
      <c r="CB17" s="74"/>
      <c r="CC17" s="74"/>
      <c r="CD17" s="76"/>
    </row>
    <row r="18" spans="1:82" ht="18" customHeight="1">
      <c r="A18" s="311" t="s">
        <v>12</v>
      </c>
      <c r="B18" s="244">
        <v>150</v>
      </c>
      <c r="C18" s="243">
        <f t="shared" si="2"/>
        <v>22015</v>
      </c>
      <c r="D18" s="111">
        <f t="shared" si="0"/>
        <v>150</v>
      </c>
      <c r="E18" s="112"/>
      <c r="F18" s="111">
        <f t="shared" si="1"/>
        <v>300</v>
      </c>
      <c r="G18" s="113"/>
      <c r="H18" s="114">
        <v>9654</v>
      </c>
      <c r="I18" s="115">
        <v>150</v>
      </c>
      <c r="J18" s="110">
        <f>I18/H18*100</f>
        <v>1.5537600994406464</v>
      </c>
      <c r="K18" s="115">
        <v>300</v>
      </c>
      <c r="L18" s="234">
        <f>K18/I18*10</f>
        <v>20</v>
      </c>
      <c r="M18" s="235">
        <v>757</v>
      </c>
      <c r="N18" s="44"/>
      <c r="O18" s="43"/>
      <c r="P18" s="44"/>
      <c r="Q18" s="54"/>
      <c r="R18" s="56">
        <v>270</v>
      </c>
      <c r="S18" s="57"/>
      <c r="T18" s="58"/>
      <c r="U18" s="58"/>
      <c r="V18" s="59"/>
      <c r="W18" s="51">
        <v>0</v>
      </c>
      <c r="X18" s="60"/>
      <c r="Y18" s="60"/>
      <c r="Z18" s="71"/>
      <c r="AA18" s="54"/>
      <c r="AB18" s="51">
        <v>10</v>
      </c>
      <c r="AC18" s="72"/>
      <c r="AD18" s="72"/>
      <c r="AE18" s="72"/>
      <c r="AF18" s="352"/>
      <c r="AG18" s="51">
        <v>2062</v>
      </c>
      <c r="AH18" s="73"/>
      <c r="AI18" s="73"/>
      <c r="AJ18" s="73"/>
      <c r="AK18" s="54"/>
      <c r="AL18" s="51">
        <v>5712</v>
      </c>
      <c r="AM18" s="57"/>
      <c r="AN18" s="57"/>
      <c r="AO18" s="57"/>
      <c r="AP18" s="54"/>
      <c r="AQ18" s="51">
        <v>1867</v>
      </c>
      <c r="AR18" s="72"/>
      <c r="AS18" s="72"/>
      <c r="AT18" s="72"/>
      <c r="AU18" s="54"/>
      <c r="AV18" s="65">
        <v>0</v>
      </c>
      <c r="AW18" s="72"/>
      <c r="AX18" s="72"/>
      <c r="AY18" s="72"/>
      <c r="AZ18" s="54"/>
      <c r="BA18" s="51">
        <v>317</v>
      </c>
      <c r="BB18" s="66"/>
      <c r="BC18" s="66"/>
      <c r="BD18" s="66"/>
      <c r="BE18" s="54"/>
      <c r="BF18" s="65">
        <v>221</v>
      </c>
      <c r="BG18" s="74"/>
      <c r="BH18" s="74"/>
      <c r="BI18" s="74"/>
      <c r="BJ18" s="54"/>
      <c r="BK18" s="65">
        <v>0</v>
      </c>
      <c r="BL18" s="72"/>
      <c r="BM18" s="72"/>
      <c r="BN18" s="72"/>
      <c r="BO18" s="54"/>
      <c r="BP18" s="75">
        <v>0</v>
      </c>
      <c r="BQ18" s="74"/>
      <c r="BR18" s="74"/>
      <c r="BS18" s="74"/>
      <c r="BT18" s="76"/>
      <c r="BU18" s="75">
        <v>0</v>
      </c>
      <c r="BV18" s="74"/>
      <c r="BW18" s="74"/>
      <c r="BX18" s="74"/>
      <c r="BY18" s="76"/>
      <c r="BZ18" s="233">
        <v>1145</v>
      </c>
      <c r="CA18" s="68"/>
      <c r="CB18" s="68"/>
      <c r="CC18" s="68"/>
      <c r="CD18" s="70"/>
    </row>
    <row r="19" spans="1:82" ht="15.75">
      <c r="A19" s="311" t="s">
        <v>22</v>
      </c>
      <c r="B19" s="244"/>
      <c r="C19" s="243">
        <f t="shared" si="2"/>
        <v>31513</v>
      </c>
      <c r="D19" s="111">
        <f t="shared" si="0"/>
        <v>0</v>
      </c>
      <c r="E19" s="112"/>
      <c r="F19" s="111">
        <f t="shared" si="1"/>
        <v>0</v>
      </c>
      <c r="G19" s="113"/>
      <c r="H19" s="114">
        <v>15297</v>
      </c>
      <c r="I19" s="115"/>
      <c r="J19" s="110"/>
      <c r="K19" s="115"/>
      <c r="L19" s="234"/>
      <c r="M19" s="235">
        <v>175</v>
      </c>
      <c r="N19" s="44"/>
      <c r="O19" s="43"/>
      <c r="P19" s="44"/>
      <c r="Q19" s="67"/>
      <c r="R19" s="56">
        <v>0</v>
      </c>
      <c r="S19" s="57"/>
      <c r="T19" s="58"/>
      <c r="U19" s="58"/>
      <c r="V19" s="59"/>
      <c r="W19" s="51">
        <v>0</v>
      </c>
      <c r="X19" s="60"/>
      <c r="Y19" s="60"/>
      <c r="Z19" s="55"/>
      <c r="AA19" s="54"/>
      <c r="AB19" s="51">
        <v>574</v>
      </c>
      <c r="AC19" s="61"/>
      <c r="AD19" s="61"/>
      <c r="AE19" s="61"/>
      <c r="AF19" s="351"/>
      <c r="AG19" s="51">
        <v>1441</v>
      </c>
      <c r="AH19" s="63"/>
      <c r="AI19" s="63"/>
      <c r="AJ19" s="63"/>
      <c r="AK19" s="62"/>
      <c r="AL19" s="51">
        <v>11829</v>
      </c>
      <c r="AM19" s="64"/>
      <c r="AN19" s="64"/>
      <c r="AO19" s="64"/>
      <c r="AP19" s="54"/>
      <c r="AQ19" s="51">
        <v>802</v>
      </c>
      <c r="AR19" s="61"/>
      <c r="AS19" s="61"/>
      <c r="AT19" s="61"/>
      <c r="AU19" s="62"/>
      <c r="AV19" s="65">
        <v>0</v>
      </c>
      <c r="AW19" s="61"/>
      <c r="AX19" s="61"/>
      <c r="AY19" s="61"/>
      <c r="AZ19" s="62"/>
      <c r="BA19" s="51">
        <v>327</v>
      </c>
      <c r="BB19" s="66"/>
      <c r="BC19" s="66"/>
      <c r="BD19" s="66"/>
      <c r="BE19" s="67"/>
      <c r="BF19" s="65">
        <v>650</v>
      </c>
      <c r="BG19" s="68"/>
      <c r="BH19" s="68"/>
      <c r="BI19" s="68"/>
      <c r="BJ19" s="62"/>
      <c r="BK19" s="65">
        <v>418</v>
      </c>
      <c r="BL19" s="61"/>
      <c r="BM19" s="61"/>
      <c r="BN19" s="61"/>
      <c r="BO19" s="62"/>
      <c r="BP19" s="69">
        <v>0</v>
      </c>
      <c r="BQ19" s="68"/>
      <c r="BR19" s="68"/>
      <c r="BS19" s="68"/>
      <c r="BT19" s="70"/>
      <c r="BU19" s="69">
        <v>0</v>
      </c>
      <c r="BV19" s="68"/>
      <c r="BW19" s="68"/>
      <c r="BX19" s="68"/>
      <c r="BY19" s="70"/>
      <c r="BZ19" s="233">
        <v>0</v>
      </c>
      <c r="CA19" s="68"/>
      <c r="CB19" s="68"/>
      <c r="CC19" s="68"/>
      <c r="CD19" s="70"/>
    </row>
    <row r="20" spans="1:82" ht="15.75">
      <c r="A20" s="311" t="s">
        <v>23</v>
      </c>
      <c r="B20" s="244">
        <v>96</v>
      </c>
      <c r="C20" s="243">
        <f t="shared" si="2"/>
        <v>39140</v>
      </c>
      <c r="D20" s="111">
        <f t="shared" si="2"/>
        <v>96</v>
      </c>
      <c r="E20" s="112"/>
      <c r="F20" s="111">
        <f t="shared" si="1"/>
        <v>235</v>
      </c>
      <c r="G20" s="113"/>
      <c r="H20" s="114">
        <v>5462</v>
      </c>
      <c r="I20" s="115"/>
      <c r="J20" s="110"/>
      <c r="K20" s="115"/>
      <c r="L20" s="234"/>
      <c r="M20" s="235">
        <v>0</v>
      </c>
      <c r="N20" s="44"/>
      <c r="O20" s="45"/>
      <c r="P20" s="44"/>
      <c r="Q20" s="54"/>
      <c r="R20" s="56">
        <v>0</v>
      </c>
      <c r="S20" s="57"/>
      <c r="T20" s="58"/>
      <c r="U20" s="58"/>
      <c r="V20" s="59"/>
      <c r="W20" s="51">
        <v>0</v>
      </c>
      <c r="X20" s="60"/>
      <c r="Y20" s="60"/>
      <c r="Z20" s="55"/>
      <c r="AA20" s="54"/>
      <c r="AB20" s="51">
        <v>13140</v>
      </c>
      <c r="AC20" s="61">
        <v>96</v>
      </c>
      <c r="AD20" s="340">
        <f>AC20/AB20*100</f>
        <v>0.730593607305936</v>
      </c>
      <c r="AE20" s="61">
        <v>235</v>
      </c>
      <c r="AF20" s="352">
        <f>AE20/AC20*10</f>
        <v>24.479166666666664</v>
      </c>
      <c r="AG20" s="51">
        <v>12040</v>
      </c>
      <c r="AH20" s="63"/>
      <c r="AI20" s="63"/>
      <c r="AJ20" s="63"/>
      <c r="AK20" s="62"/>
      <c r="AL20" s="51">
        <v>7099</v>
      </c>
      <c r="AM20" s="64"/>
      <c r="AN20" s="64"/>
      <c r="AO20" s="64"/>
      <c r="AP20" s="54"/>
      <c r="AQ20" s="51">
        <v>1252</v>
      </c>
      <c r="AR20" s="61"/>
      <c r="AS20" s="61"/>
      <c r="AT20" s="61"/>
      <c r="AU20" s="62"/>
      <c r="AV20" s="65">
        <v>50</v>
      </c>
      <c r="AW20" s="61"/>
      <c r="AX20" s="61"/>
      <c r="AY20" s="61"/>
      <c r="AZ20" s="62"/>
      <c r="BA20" s="51">
        <v>0</v>
      </c>
      <c r="BB20" s="66"/>
      <c r="BC20" s="66"/>
      <c r="BD20" s="66"/>
      <c r="BE20" s="67"/>
      <c r="BF20" s="65">
        <v>97</v>
      </c>
      <c r="BG20" s="68"/>
      <c r="BH20" s="68"/>
      <c r="BI20" s="68"/>
      <c r="BJ20" s="62"/>
      <c r="BK20" s="65">
        <v>0</v>
      </c>
      <c r="BL20" s="61"/>
      <c r="BM20" s="61"/>
      <c r="BN20" s="61"/>
      <c r="BO20" s="62"/>
      <c r="BP20" s="69">
        <v>0</v>
      </c>
      <c r="BQ20" s="68"/>
      <c r="BR20" s="68"/>
      <c r="BS20" s="68"/>
      <c r="BT20" s="70"/>
      <c r="BU20" s="69">
        <v>0</v>
      </c>
      <c r="BV20" s="68"/>
      <c r="BW20" s="68"/>
      <c r="BX20" s="68"/>
      <c r="BY20" s="70"/>
      <c r="BZ20" s="233">
        <v>0</v>
      </c>
      <c r="CA20" s="68"/>
      <c r="CB20" s="68"/>
      <c r="CC20" s="68"/>
      <c r="CD20" s="70"/>
    </row>
    <row r="21" spans="1:82" ht="15.75">
      <c r="A21" s="311" t="s">
        <v>13</v>
      </c>
      <c r="B21" s="244"/>
      <c r="C21" s="243">
        <f t="shared" si="2"/>
        <v>18678</v>
      </c>
      <c r="D21" s="111">
        <f t="shared" si="2"/>
        <v>0</v>
      </c>
      <c r="E21" s="112"/>
      <c r="F21" s="111">
        <f t="shared" si="1"/>
        <v>0</v>
      </c>
      <c r="G21" s="113"/>
      <c r="H21" s="114">
        <v>7298</v>
      </c>
      <c r="I21" s="115"/>
      <c r="J21" s="110"/>
      <c r="K21" s="115"/>
      <c r="L21" s="234"/>
      <c r="M21" s="235">
        <v>579</v>
      </c>
      <c r="N21" s="44"/>
      <c r="O21" s="43"/>
      <c r="P21" s="44"/>
      <c r="Q21" s="54"/>
      <c r="R21" s="56">
        <v>0</v>
      </c>
      <c r="S21" s="57"/>
      <c r="T21" s="58"/>
      <c r="U21" s="58"/>
      <c r="V21" s="59"/>
      <c r="W21" s="51">
        <v>0</v>
      </c>
      <c r="X21" s="60"/>
      <c r="Y21" s="60"/>
      <c r="Z21" s="55"/>
      <c r="AA21" s="54"/>
      <c r="AB21" s="51">
        <v>1715</v>
      </c>
      <c r="AC21" s="61"/>
      <c r="AD21" s="61"/>
      <c r="AE21" s="61"/>
      <c r="AF21" s="352"/>
      <c r="AG21" s="51">
        <v>5705</v>
      </c>
      <c r="AH21" s="63"/>
      <c r="AI21" s="63"/>
      <c r="AJ21" s="63"/>
      <c r="AK21" s="62"/>
      <c r="AL21" s="51">
        <v>1941</v>
      </c>
      <c r="AM21" s="64"/>
      <c r="AN21" s="64"/>
      <c r="AO21" s="64"/>
      <c r="AP21" s="54"/>
      <c r="AQ21" s="51">
        <v>1229</v>
      </c>
      <c r="AR21" s="61"/>
      <c r="AS21" s="61"/>
      <c r="AT21" s="61"/>
      <c r="AU21" s="62"/>
      <c r="AV21" s="65">
        <v>0</v>
      </c>
      <c r="AW21" s="61"/>
      <c r="AX21" s="61"/>
      <c r="AY21" s="61"/>
      <c r="AZ21" s="62"/>
      <c r="BA21" s="51">
        <v>0</v>
      </c>
      <c r="BB21" s="66"/>
      <c r="BC21" s="66"/>
      <c r="BD21" s="66"/>
      <c r="BE21" s="67"/>
      <c r="BF21" s="65">
        <v>60</v>
      </c>
      <c r="BG21" s="68"/>
      <c r="BH21" s="68"/>
      <c r="BI21" s="68"/>
      <c r="BJ21" s="62"/>
      <c r="BK21" s="65">
        <v>151</v>
      </c>
      <c r="BL21" s="61"/>
      <c r="BM21" s="61"/>
      <c r="BN21" s="61"/>
      <c r="BO21" s="62"/>
      <c r="BP21" s="69">
        <v>0</v>
      </c>
      <c r="BQ21" s="68"/>
      <c r="BR21" s="68"/>
      <c r="BS21" s="68"/>
      <c r="BT21" s="70"/>
      <c r="BU21" s="69">
        <v>0</v>
      </c>
      <c r="BV21" s="68"/>
      <c r="BW21" s="68"/>
      <c r="BX21" s="68"/>
      <c r="BY21" s="70"/>
      <c r="BZ21" s="233">
        <v>0</v>
      </c>
      <c r="CA21" s="74"/>
      <c r="CB21" s="74"/>
      <c r="CC21" s="74"/>
      <c r="CD21" s="76"/>
    </row>
    <row r="22" spans="1:82" ht="15.75">
      <c r="A22" s="311" t="s">
        <v>14</v>
      </c>
      <c r="B22" s="244"/>
      <c r="C22" s="243">
        <f t="shared" si="2"/>
        <v>46918</v>
      </c>
      <c r="D22" s="111">
        <f t="shared" si="2"/>
        <v>0</v>
      </c>
      <c r="E22" s="112"/>
      <c r="F22" s="111">
        <f t="shared" si="1"/>
        <v>0</v>
      </c>
      <c r="G22" s="113"/>
      <c r="H22" s="114">
        <v>19438</v>
      </c>
      <c r="I22" s="115"/>
      <c r="J22" s="110"/>
      <c r="K22" s="115"/>
      <c r="L22" s="234"/>
      <c r="M22" s="235">
        <v>819</v>
      </c>
      <c r="N22" s="44"/>
      <c r="O22" s="43"/>
      <c r="P22" s="44"/>
      <c r="Q22" s="54"/>
      <c r="R22" s="56">
        <v>0</v>
      </c>
      <c r="S22" s="57"/>
      <c r="T22" s="58"/>
      <c r="U22" s="58"/>
      <c r="V22" s="59"/>
      <c r="W22" s="78">
        <v>0</v>
      </c>
      <c r="X22" s="79"/>
      <c r="Y22" s="79"/>
      <c r="Z22" s="55"/>
      <c r="AA22" s="54"/>
      <c r="AB22" s="51">
        <v>2617</v>
      </c>
      <c r="AC22" s="72"/>
      <c r="AD22" s="72"/>
      <c r="AE22" s="72"/>
      <c r="AF22" s="352"/>
      <c r="AG22" s="51">
        <v>10655</v>
      </c>
      <c r="AH22" s="73"/>
      <c r="AI22" s="73"/>
      <c r="AJ22" s="73"/>
      <c r="AK22" s="54"/>
      <c r="AL22" s="51">
        <v>9511</v>
      </c>
      <c r="AM22" s="57"/>
      <c r="AN22" s="57"/>
      <c r="AO22" s="57"/>
      <c r="AP22" s="54"/>
      <c r="AQ22" s="51">
        <v>2182</v>
      </c>
      <c r="AR22" s="72"/>
      <c r="AS22" s="72"/>
      <c r="AT22" s="72"/>
      <c r="AU22" s="54"/>
      <c r="AV22" s="65">
        <v>160</v>
      </c>
      <c r="AW22" s="72"/>
      <c r="AX22" s="72"/>
      <c r="AY22" s="72"/>
      <c r="AZ22" s="54"/>
      <c r="BA22" s="51">
        <v>182</v>
      </c>
      <c r="BB22" s="66"/>
      <c r="BC22" s="66"/>
      <c r="BD22" s="66"/>
      <c r="BE22" s="54"/>
      <c r="BF22" s="65">
        <v>758</v>
      </c>
      <c r="BG22" s="74"/>
      <c r="BH22" s="74"/>
      <c r="BI22" s="74"/>
      <c r="BJ22" s="54"/>
      <c r="BK22" s="65">
        <v>426</v>
      </c>
      <c r="BL22" s="72"/>
      <c r="BM22" s="72"/>
      <c r="BN22" s="72"/>
      <c r="BO22" s="54"/>
      <c r="BP22" s="75">
        <v>0</v>
      </c>
      <c r="BQ22" s="74"/>
      <c r="BR22" s="74"/>
      <c r="BS22" s="74"/>
      <c r="BT22" s="76"/>
      <c r="BU22" s="75">
        <v>170</v>
      </c>
      <c r="BV22" s="74"/>
      <c r="BW22" s="74"/>
      <c r="BX22" s="74"/>
      <c r="BY22" s="76"/>
      <c r="BZ22" s="233">
        <v>0</v>
      </c>
      <c r="CA22" s="68"/>
      <c r="CB22" s="68"/>
      <c r="CC22" s="68"/>
      <c r="CD22" s="70"/>
    </row>
    <row r="23" spans="1:82" ht="15.75">
      <c r="A23" s="311" t="s">
        <v>24</v>
      </c>
      <c r="B23" s="244"/>
      <c r="C23" s="243">
        <f t="shared" si="2"/>
        <v>57309</v>
      </c>
      <c r="D23" s="111">
        <f t="shared" si="2"/>
        <v>0</v>
      </c>
      <c r="E23" s="112"/>
      <c r="F23" s="111">
        <f t="shared" si="1"/>
        <v>0</v>
      </c>
      <c r="G23" s="113"/>
      <c r="H23" s="114">
        <v>11690</v>
      </c>
      <c r="I23" s="115"/>
      <c r="J23" s="110"/>
      <c r="K23" s="115"/>
      <c r="L23" s="234"/>
      <c r="M23" s="235">
        <v>0</v>
      </c>
      <c r="N23" s="44"/>
      <c r="O23" s="43"/>
      <c r="P23" s="44"/>
      <c r="Q23" s="54"/>
      <c r="R23" s="56">
        <v>0</v>
      </c>
      <c r="S23" s="57"/>
      <c r="T23" s="58"/>
      <c r="U23" s="58"/>
      <c r="V23" s="59"/>
      <c r="W23" s="51">
        <v>0</v>
      </c>
      <c r="X23" s="60"/>
      <c r="Y23" s="60"/>
      <c r="Z23" s="55"/>
      <c r="AA23" s="54"/>
      <c r="AB23" s="51">
        <v>909</v>
      </c>
      <c r="AC23" s="61"/>
      <c r="AD23" s="61"/>
      <c r="AE23" s="61"/>
      <c r="AF23" s="352"/>
      <c r="AG23" s="51">
        <v>28086</v>
      </c>
      <c r="AH23" s="63"/>
      <c r="AI23" s="63"/>
      <c r="AJ23" s="63"/>
      <c r="AK23" s="54"/>
      <c r="AL23" s="51">
        <v>14642</v>
      </c>
      <c r="AM23" s="64"/>
      <c r="AN23" s="64"/>
      <c r="AO23" s="64"/>
      <c r="AP23" s="54"/>
      <c r="AQ23" s="51">
        <v>858</v>
      </c>
      <c r="AR23" s="61"/>
      <c r="AS23" s="61"/>
      <c r="AT23" s="61"/>
      <c r="AU23" s="62"/>
      <c r="AV23" s="65">
        <v>35</v>
      </c>
      <c r="AW23" s="61"/>
      <c r="AX23" s="61"/>
      <c r="AY23" s="61"/>
      <c r="AZ23" s="62"/>
      <c r="BA23" s="51">
        <v>0</v>
      </c>
      <c r="BB23" s="66"/>
      <c r="BC23" s="66"/>
      <c r="BD23" s="66"/>
      <c r="BE23" s="67"/>
      <c r="BF23" s="65">
        <v>168</v>
      </c>
      <c r="BG23" s="68"/>
      <c r="BH23" s="68"/>
      <c r="BI23" s="68"/>
      <c r="BJ23" s="62"/>
      <c r="BK23" s="65">
        <v>0</v>
      </c>
      <c r="BL23" s="61"/>
      <c r="BM23" s="61"/>
      <c r="BN23" s="61"/>
      <c r="BO23" s="62"/>
      <c r="BP23" s="69">
        <v>0</v>
      </c>
      <c r="BQ23" s="68"/>
      <c r="BR23" s="68"/>
      <c r="BS23" s="68"/>
      <c r="BT23" s="70"/>
      <c r="BU23" s="69">
        <v>921</v>
      </c>
      <c r="BV23" s="68"/>
      <c r="BW23" s="68"/>
      <c r="BX23" s="68"/>
      <c r="BY23" s="70"/>
      <c r="BZ23" s="233">
        <v>0</v>
      </c>
      <c r="CA23" s="68"/>
      <c r="CB23" s="68"/>
      <c r="CC23" s="68"/>
      <c r="CD23" s="70"/>
    </row>
    <row r="24" spans="1:82" ht="16.5" thickBot="1">
      <c r="A24" s="312" t="s">
        <v>15</v>
      </c>
      <c r="B24" s="288">
        <v>225</v>
      </c>
      <c r="C24" s="289">
        <f t="shared" si="2"/>
        <v>52954</v>
      </c>
      <c r="D24" s="290">
        <f t="shared" si="2"/>
        <v>844</v>
      </c>
      <c r="E24" s="291">
        <f>D24/C24*100</f>
        <v>1.593836159685765</v>
      </c>
      <c r="F24" s="290">
        <f>K24+P24+U24+Z24+AE24+AJ24+AO24+AT24+AY24+BD24+BI24+BN24+BX24+CC24</f>
        <v>1171</v>
      </c>
      <c r="G24" s="292">
        <f>F24/D24*10</f>
        <v>13.874407582938389</v>
      </c>
      <c r="H24" s="293">
        <v>23568</v>
      </c>
      <c r="I24" s="294">
        <v>844</v>
      </c>
      <c r="J24" s="295">
        <f>I24/H24*100</f>
        <v>3.5811269517990496</v>
      </c>
      <c r="K24" s="294">
        <v>1171</v>
      </c>
      <c r="L24" s="296">
        <f>K24/I24*10</f>
        <v>13.874407582938389</v>
      </c>
      <c r="M24" s="235">
        <v>2489</v>
      </c>
      <c r="N24" s="44"/>
      <c r="O24" s="45"/>
      <c r="P24" s="44"/>
      <c r="Q24" s="67"/>
      <c r="R24" s="56">
        <v>10</v>
      </c>
      <c r="S24" s="57"/>
      <c r="T24" s="58"/>
      <c r="U24" s="58"/>
      <c r="V24" s="59"/>
      <c r="W24" s="51">
        <v>0</v>
      </c>
      <c r="X24" s="60"/>
      <c r="Y24" s="60"/>
      <c r="Z24" s="55"/>
      <c r="AA24" s="54"/>
      <c r="AB24" s="341">
        <v>772</v>
      </c>
      <c r="AC24" s="342"/>
      <c r="AD24" s="342"/>
      <c r="AE24" s="342"/>
      <c r="AF24" s="353"/>
      <c r="AG24" s="51">
        <v>1807</v>
      </c>
      <c r="AH24" s="63"/>
      <c r="AI24" s="63"/>
      <c r="AJ24" s="63"/>
      <c r="AK24" s="54"/>
      <c r="AL24" s="51">
        <v>19650</v>
      </c>
      <c r="AM24" s="64"/>
      <c r="AN24" s="64"/>
      <c r="AO24" s="64"/>
      <c r="AP24" s="54"/>
      <c r="AQ24" s="51">
        <v>1214</v>
      </c>
      <c r="AR24" s="61"/>
      <c r="AS24" s="61"/>
      <c r="AT24" s="61"/>
      <c r="AU24" s="62"/>
      <c r="AV24" s="65">
        <v>2468</v>
      </c>
      <c r="AW24" s="61"/>
      <c r="AX24" s="61"/>
      <c r="AY24" s="61"/>
      <c r="AZ24" s="62"/>
      <c r="BA24" s="51">
        <v>151</v>
      </c>
      <c r="BB24" s="66"/>
      <c r="BC24" s="66"/>
      <c r="BD24" s="66"/>
      <c r="BE24" s="67"/>
      <c r="BF24" s="65">
        <v>410</v>
      </c>
      <c r="BG24" s="68"/>
      <c r="BH24" s="68"/>
      <c r="BI24" s="68"/>
      <c r="BJ24" s="62"/>
      <c r="BK24" s="65">
        <v>340</v>
      </c>
      <c r="BL24" s="61"/>
      <c r="BM24" s="61"/>
      <c r="BN24" s="61"/>
      <c r="BO24" s="62"/>
      <c r="BP24" s="69">
        <v>0</v>
      </c>
      <c r="BQ24" s="68"/>
      <c r="BR24" s="68"/>
      <c r="BS24" s="68"/>
      <c r="BT24" s="70"/>
      <c r="BU24" s="69">
        <v>75</v>
      </c>
      <c r="BV24" s="68"/>
      <c r="BW24" s="68"/>
      <c r="BX24" s="68"/>
      <c r="BY24" s="70"/>
      <c r="BZ24" s="233">
        <v>0</v>
      </c>
      <c r="CA24" s="91"/>
      <c r="CB24" s="91"/>
      <c r="CC24" s="91"/>
      <c r="CD24" s="92"/>
    </row>
    <row r="25" spans="1:82" ht="16.5" thickBot="1">
      <c r="A25" s="313" t="s">
        <v>26</v>
      </c>
      <c r="B25" s="297">
        <f>SUM(B4:B24)</f>
        <v>1138</v>
      </c>
      <c r="C25" s="298">
        <f t="shared" si="2"/>
        <v>634948</v>
      </c>
      <c r="D25" s="298">
        <f>SUM(D4:D24)</f>
        <v>3070</v>
      </c>
      <c r="E25" s="345">
        <f>D25/C25*100</f>
        <v>0.4835041609706622</v>
      </c>
      <c r="F25" s="298">
        <f>SUM(F4:F24)</f>
        <v>6492</v>
      </c>
      <c r="G25" s="299">
        <f>F25/D25*10</f>
        <v>21.14657980456026</v>
      </c>
      <c r="H25" s="300">
        <f>SUM(H4:H24)</f>
        <v>253221</v>
      </c>
      <c r="I25" s="298">
        <f>SUM(I4:I24)</f>
        <v>2974</v>
      </c>
      <c r="J25" s="346">
        <f>I25/H25*100</f>
        <v>1.174468152325439</v>
      </c>
      <c r="K25" s="298">
        <f>SUM(K4:K24)</f>
        <v>6257</v>
      </c>
      <c r="L25" s="301">
        <f>K25/I25*10</f>
        <v>21.03900470746469</v>
      </c>
      <c r="M25" s="88">
        <f>SUM(M4:M24)</f>
        <v>11177</v>
      </c>
      <c r="N25" s="80">
        <f>SUM(N4:N24)</f>
        <v>0</v>
      </c>
      <c r="O25" s="83">
        <f>N25/M25*100</f>
        <v>0</v>
      </c>
      <c r="P25" s="80">
        <f>SUM(P4:P24)</f>
        <v>0</v>
      </c>
      <c r="Q25" s="81" t="e">
        <f>P25/N25*10</f>
        <v>#DIV/0!</v>
      </c>
      <c r="R25" s="84">
        <f>SUM(R4:R24)</f>
        <v>360</v>
      </c>
      <c r="S25" s="85">
        <f>SUM(S4:S24)</f>
        <v>0</v>
      </c>
      <c r="T25" s="86"/>
      <c r="U25" s="86"/>
      <c r="V25" s="87"/>
      <c r="W25" s="88">
        <f>SUM(W4:W24)</f>
        <v>136</v>
      </c>
      <c r="X25" s="80">
        <f>SUM(X4:X24)</f>
        <v>0</v>
      </c>
      <c r="Y25" s="83" t="e">
        <f>X25/#REF!*100</f>
        <v>#REF!</v>
      </c>
      <c r="Z25" s="80">
        <f>SUM(Z4:Z24)</f>
        <v>0</v>
      </c>
      <c r="AA25" s="81" t="e">
        <f>Z25/X25*10</f>
        <v>#DIV/0!</v>
      </c>
      <c r="AB25" s="343">
        <f>SUM(AB4:AB24)</f>
        <v>28603</v>
      </c>
      <c r="AC25" s="298">
        <f>SUM(AC4:AC24)</f>
        <v>96</v>
      </c>
      <c r="AD25" s="345">
        <f>AC25/AB25*100</f>
        <v>0.33562912981155824</v>
      </c>
      <c r="AE25" s="298">
        <f>SUM(AE4:AE24)</f>
        <v>235</v>
      </c>
      <c r="AF25" s="344">
        <f>AE25/AC25*10</f>
        <v>24.479166666666664</v>
      </c>
      <c r="AG25" s="88">
        <f>SUM(AG4:AG24)</f>
        <v>127476</v>
      </c>
      <c r="AH25" s="80">
        <f>SUM(AH4:AH24)</f>
        <v>0</v>
      </c>
      <c r="AI25" s="86">
        <f>AH25/AG25*100</f>
        <v>0</v>
      </c>
      <c r="AJ25" s="80">
        <f>SUM(AJ4:AJ24)</f>
        <v>0</v>
      </c>
      <c r="AK25" s="81" t="e">
        <f>AJ25/AH25*10</f>
        <v>#DIV/0!</v>
      </c>
      <c r="AL25" s="88">
        <f>SUM(AL4:AL24)</f>
        <v>164093</v>
      </c>
      <c r="AM25" s="85">
        <f>SUM(AM4:AM24)</f>
        <v>0</v>
      </c>
      <c r="AN25" s="85"/>
      <c r="AO25" s="85">
        <f>SUM(AO4:AO24)</f>
        <v>0</v>
      </c>
      <c r="AP25" s="81" t="e">
        <f>AO25/AM25*10</f>
        <v>#DIV/0!</v>
      </c>
      <c r="AQ25" s="88">
        <f>SUM(AQ4:AQ24)</f>
        <v>30102</v>
      </c>
      <c r="AR25" s="82"/>
      <c r="AS25" s="82"/>
      <c r="AT25" s="82"/>
      <c r="AU25" s="81"/>
      <c r="AV25" s="88">
        <f>SUM(AV4:AV24)</f>
        <v>5190</v>
      </c>
      <c r="AW25" s="82"/>
      <c r="AX25" s="82"/>
      <c r="AY25" s="82"/>
      <c r="AZ25" s="81"/>
      <c r="BA25" s="88">
        <f>SUM(BA4:BA24)</f>
        <v>4532</v>
      </c>
      <c r="BB25" s="82"/>
      <c r="BC25" s="82"/>
      <c r="BD25" s="82"/>
      <c r="BE25" s="89"/>
      <c r="BF25" s="88">
        <f>SUM(BF4:BF24)</f>
        <v>5496</v>
      </c>
      <c r="BG25" s="85">
        <f>SUM(BG4:BG24)</f>
        <v>0</v>
      </c>
      <c r="BH25" s="85"/>
      <c r="BI25" s="85">
        <f>SUM(BI4:BI24)</f>
        <v>0</v>
      </c>
      <c r="BJ25" s="81" t="e">
        <f>BI25/BG25*10</f>
        <v>#DIV/0!</v>
      </c>
      <c r="BK25" s="88">
        <f>SUM(BK4:BK24)</f>
        <v>1640</v>
      </c>
      <c r="BL25" s="82"/>
      <c r="BM25" s="82"/>
      <c r="BN25" s="82"/>
      <c r="BO25" s="81"/>
      <c r="BP25" s="90">
        <f>SUM(BP4:BP24)</f>
        <v>303</v>
      </c>
      <c r="BQ25" s="91"/>
      <c r="BR25" s="91"/>
      <c r="BS25" s="91"/>
      <c r="BT25" s="92"/>
      <c r="BU25" s="90">
        <f>SUM(BU5:BU24)</f>
        <v>1374</v>
      </c>
      <c r="BV25" s="91"/>
      <c r="BW25" s="91"/>
      <c r="BX25" s="91"/>
      <c r="BY25" s="92"/>
      <c r="BZ25" s="90">
        <f>SUM(BZ4:BZ24)</f>
        <v>1245</v>
      </c>
      <c r="CA25" s="103"/>
      <c r="CB25" s="103"/>
      <c r="CC25" s="103"/>
      <c r="CD25" s="105"/>
    </row>
    <row r="26" spans="1:82" ht="16.5" thickBot="1">
      <c r="A26" s="314" t="s">
        <v>16</v>
      </c>
      <c r="B26" s="315">
        <v>90</v>
      </c>
      <c r="C26" s="316">
        <v>605671</v>
      </c>
      <c r="D26" s="317">
        <v>90</v>
      </c>
      <c r="E26" s="426">
        <v>0.014859552463301033</v>
      </c>
      <c r="F26" s="317">
        <v>206</v>
      </c>
      <c r="G26" s="318">
        <v>22.888888888888886</v>
      </c>
      <c r="H26" s="319">
        <v>271733</v>
      </c>
      <c r="I26" s="320">
        <v>90</v>
      </c>
      <c r="J26" s="321">
        <v>0.03312074720405692</v>
      </c>
      <c r="K26" s="320">
        <v>206</v>
      </c>
      <c r="L26" s="322">
        <v>22.888888888888886</v>
      </c>
      <c r="M26" s="236"/>
      <c r="N26" s="93">
        <v>16834</v>
      </c>
      <c r="O26" s="96"/>
      <c r="P26" s="93"/>
      <c r="Q26" s="97"/>
      <c r="R26" s="98">
        <v>840</v>
      </c>
      <c r="S26" s="99"/>
      <c r="T26" s="100"/>
      <c r="U26" s="100"/>
      <c r="V26" s="101"/>
      <c r="W26" s="102">
        <v>50</v>
      </c>
      <c r="X26" s="103"/>
      <c r="Y26" s="103"/>
      <c r="Z26" s="103"/>
      <c r="AA26" s="95"/>
      <c r="AB26" s="356">
        <v>16806</v>
      </c>
      <c r="AC26" s="357">
        <v>0</v>
      </c>
      <c r="AD26" s="357">
        <v>0</v>
      </c>
      <c r="AE26" s="357">
        <v>0</v>
      </c>
      <c r="AF26" s="358">
        <v>0</v>
      </c>
      <c r="AG26" s="102">
        <v>116173</v>
      </c>
      <c r="AH26" s="103"/>
      <c r="AI26" s="103"/>
      <c r="AJ26" s="103"/>
      <c r="AK26" s="104"/>
      <c r="AL26" s="102">
        <v>133117</v>
      </c>
      <c r="AM26" s="103"/>
      <c r="AN26" s="103"/>
      <c r="AO26" s="103"/>
      <c r="AP26" s="104"/>
      <c r="AQ26" s="102">
        <v>33731</v>
      </c>
      <c r="AR26" s="103"/>
      <c r="AS26" s="103"/>
      <c r="AT26" s="103"/>
      <c r="AU26" s="104"/>
      <c r="AV26" s="102">
        <v>3346</v>
      </c>
      <c r="AW26" s="103"/>
      <c r="AX26" s="103"/>
      <c r="AY26" s="103"/>
      <c r="AZ26" s="104"/>
      <c r="BA26" s="102">
        <v>1946</v>
      </c>
      <c r="BB26" s="103"/>
      <c r="BC26" s="103"/>
      <c r="BD26" s="103"/>
      <c r="BE26" s="104"/>
      <c r="BF26" s="102">
        <v>6359</v>
      </c>
      <c r="BG26" s="103"/>
      <c r="BH26" s="103"/>
      <c r="BI26" s="103"/>
      <c r="BJ26" s="104"/>
      <c r="BK26" s="102">
        <v>1636</v>
      </c>
      <c r="BL26" s="94"/>
      <c r="BM26" s="94"/>
      <c r="BN26" s="94"/>
      <c r="BO26" s="95"/>
      <c r="BP26" s="102">
        <v>1253</v>
      </c>
      <c r="BQ26" s="103"/>
      <c r="BR26" s="103"/>
      <c r="BS26" s="103"/>
      <c r="BT26" s="105"/>
      <c r="BU26" s="102">
        <v>1336</v>
      </c>
      <c r="BV26" s="103"/>
      <c r="BW26" s="103"/>
      <c r="BX26" s="103"/>
      <c r="BY26" s="105"/>
      <c r="BZ26" s="102">
        <v>1117</v>
      </c>
      <c r="CA26" s="37"/>
      <c r="CB26" s="37"/>
      <c r="CC26" s="37"/>
      <c r="CD26" s="40"/>
    </row>
  </sheetData>
  <sheetProtection/>
  <mergeCells count="19">
    <mergeCell ref="BZ2:CD2"/>
    <mergeCell ref="A2:A3"/>
    <mergeCell ref="B2:B3"/>
    <mergeCell ref="C2:G2"/>
    <mergeCell ref="H2:L2"/>
    <mergeCell ref="M2:Q2"/>
    <mergeCell ref="R2:V2"/>
    <mergeCell ref="W2:AA2"/>
    <mergeCell ref="AB2:AF2"/>
    <mergeCell ref="A1:AE1"/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31" sqref="A3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2.125" style="0" customWidth="1"/>
    <col min="4" max="4" width="10.625" style="0" customWidth="1"/>
    <col min="5" max="5" width="13.875" style="0" customWidth="1"/>
    <col min="6" max="6" width="12.625" style="0" customWidth="1"/>
    <col min="7" max="7" width="10.125" style="0" customWidth="1"/>
    <col min="8" max="8" width="11.25390625" style="0" customWidth="1"/>
    <col min="9" max="9" width="11.00390625" style="0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6.875" style="0" hidden="1" customWidth="1"/>
    <col min="28" max="29" width="3.875" style="0" hidden="1" customWidth="1"/>
    <col min="30" max="30" width="9.25390625" style="0" hidden="1" customWidth="1"/>
    <col min="31" max="31" width="6.875" style="0" hidden="1" customWidth="1"/>
    <col min="32" max="33" width="3.875" style="0" hidden="1" customWidth="1"/>
    <col min="34" max="34" width="9.25390625" style="0" hidden="1" customWidth="1"/>
    <col min="35" max="35" width="6.875" style="0" hidden="1" customWidth="1"/>
    <col min="36" max="38" width="3.875" style="0" hidden="1" customWidth="1"/>
    <col min="39" max="39" width="6.875" style="0" hidden="1" customWidth="1"/>
    <col min="40" max="42" width="3.875" style="0" hidden="1" customWidth="1"/>
    <col min="43" max="43" width="6.875" style="0" hidden="1" customWidth="1"/>
    <col min="44" max="46" width="3.875" style="0" hidden="1" customWidth="1"/>
    <col min="47" max="47" width="7.25390625" style="0" hidden="1" customWidth="1"/>
    <col min="48" max="49" width="3.875" style="0" hidden="1" customWidth="1"/>
    <col min="50" max="50" width="9.25390625" style="0" hidden="1" customWidth="1"/>
    <col min="51" max="51" width="6.875" style="0" hidden="1" customWidth="1"/>
    <col min="52" max="54" width="3.875" style="0" hidden="1" customWidth="1"/>
    <col min="55" max="55" width="9.25390625" style="0" hidden="1" customWidth="1"/>
  </cols>
  <sheetData>
    <row r="1" spans="1:55" ht="33.75" customHeight="1" thickBot="1">
      <c r="A1" s="359" t="s">
        <v>115</v>
      </c>
      <c r="B1" s="359"/>
      <c r="C1" s="359"/>
      <c r="D1" s="359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</row>
    <row r="2" spans="1:55" ht="22.5" customHeight="1" thickBot="1">
      <c r="A2" s="383" t="s">
        <v>17</v>
      </c>
      <c r="B2" s="378" t="s">
        <v>109</v>
      </c>
      <c r="C2" s="379"/>
      <c r="D2" s="380"/>
      <c r="E2" s="384" t="s">
        <v>27</v>
      </c>
      <c r="F2" s="385"/>
      <c r="G2" s="385"/>
      <c r="H2" s="385"/>
      <c r="I2" s="385"/>
      <c r="J2" s="377" t="s">
        <v>28</v>
      </c>
      <c r="K2" s="376"/>
      <c r="L2" s="376"/>
      <c r="M2" s="376"/>
      <c r="N2" s="376"/>
      <c r="O2" s="376" t="s">
        <v>110</v>
      </c>
      <c r="P2" s="376"/>
      <c r="Q2" s="376"/>
      <c r="R2" s="376"/>
      <c r="S2" s="376" t="s">
        <v>29</v>
      </c>
      <c r="T2" s="376"/>
      <c r="U2" s="376"/>
      <c r="V2" s="376"/>
      <c r="W2" s="376" t="s">
        <v>30</v>
      </c>
      <c r="X2" s="376"/>
      <c r="Y2" s="376"/>
      <c r="Z2" s="376"/>
      <c r="AA2" s="376" t="s">
        <v>31</v>
      </c>
      <c r="AB2" s="376"/>
      <c r="AC2" s="376"/>
      <c r="AD2" s="376"/>
      <c r="AE2" s="376" t="s">
        <v>32</v>
      </c>
      <c r="AF2" s="376"/>
      <c r="AG2" s="376"/>
      <c r="AH2" s="376"/>
      <c r="AI2" s="376" t="s">
        <v>111</v>
      </c>
      <c r="AJ2" s="376"/>
      <c r="AK2" s="376"/>
      <c r="AL2" s="376"/>
      <c r="AM2" s="376" t="s">
        <v>33</v>
      </c>
      <c r="AN2" s="376"/>
      <c r="AO2" s="376"/>
      <c r="AP2" s="376"/>
      <c r="AQ2" s="376" t="s">
        <v>34</v>
      </c>
      <c r="AR2" s="376"/>
      <c r="AS2" s="376"/>
      <c r="AT2" s="376"/>
      <c r="AU2" s="376" t="s">
        <v>35</v>
      </c>
      <c r="AV2" s="376"/>
      <c r="AW2" s="376"/>
      <c r="AX2" s="382"/>
      <c r="AY2" s="376" t="s">
        <v>112</v>
      </c>
      <c r="AZ2" s="376"/>
      <c r="BA2" s="376"/>
      <c r="BB2" s="376"/>
      <c r="BC2" s="376"/>
    </row>
    <row r="3" spans="1:55" ht="117" customHeight="1" thickBot="1">
      <c r="A3" s="383"/>
      <c r="B3" s="253" t="s">
        <v>36</v>
      </c>
      <c r="C3" s="254" t="s">
        <v>37</v>
      </c>
      <c r="D3" s="254" t="s">
        <v>1</v>
      </c>
      <c r="E3" s="253" t="s">
        <v>36</v>
      </c>
      <c r="F3" s="254" t="s">
        <v>37</v>
      </c>
      <c r="G3" s="254" t="s">
        <v>1</v>
      </c>
      <c r="H3" s="254" t="s">
        <v>38</v>
      </c>
      <c r="I3" s="255" t="s">
        <v>39</v>
      </c>
      <c r="J3" s="237" t="s">
        <v>36</v>
      </c>
      <c r="K3" s="4" t="s">
        <v>40</v>
      </c>
      <c r="L3" s="5" t="s">
        <v>1</v>
      </c>
      <c r="M3" s="4" t="s">
        <v>41</v>
      </c>
      <c r="N3" s="4" t="s">
        <v>39</v>
      </c>
      <c r="O3" s="4" t="s">
        <v>36</v>
      </c>
      <c r="P3" s="4" t="s">
        <v>40</v>
      </c>
      <c r="Q3" s="4" t="s">
        <v>41</v>
      </c>
      <c r="R3" s="4" t="s">
        <v>39</v>
      </c>
      <c r="S3" s="4" t="s">
        <v>36</v>
      </c>
      <c r="T3" s="4" t="s">
        <v>40</v>
      </c>
      <c r="U3" s="4" t="s">
        <v>41</v>
      </c>
      <c r="V3" s="4" t="s">
        <v>42</v>
      </c>
      <c r="W3" s="4" t="s">
        <v>36</v>
      </c>
      <c r="X3" s="4" t="s">
        <v>40</v>
      </c>
      <c r="Y3" s="4" t="s">
        <v>41</v>
      </c>
      <c r="Z3" s="4" t="s">
        <v>39</v>
      </c>
      <c r="AA3" s="4" t="s">
        <v>43</v>
      </c>
      <c r="AB3" s="4" t="s">
        <v>40</v>
      </c>
      <c r="AC3" s="4" t="s">
        <v>41</v>
      </c>
      <c r="AD3" s="4" t="s">
        <v>39</v>
      </c>
      <c r="AE3" s="4" t="s">
        <v>43</v>
      </c>
      <c r="AF3" s="4" t="s">
        <v>40</v>
      </c>
      <c r="AG3" s="4" t="s">
        <v>41</v>
      </c>
      <c r="AH3" s="4" t="s">
        <v>39</v>
      </c>
      <c r="AI3" s="4" t="s">
        <v>36</v>
      </c>
      <c r="AJ3" s="4" t="s">
        <v>40</v>
      </c>
      <c r="AK3" s="4" t="s">
        <v>41</v>
      </c>
      <c r="AL3" s="4" t="s">
        <v>39</v>
      </c>
      <c r="AM3" s="4" t="s">
        <v>36</v>
      </c>
      <c r="AN3" s="4" t="s">
        <v>40</v>
      </c>
      <c r="AO3" s="4" t="s">
        <v>41</v>
      </c>
      <c r="AP3" s="4" t="s">
        <v>39</v>
      </c>
      <c r="AQ3" s="4" t="s">
        <v>43</v>
      </c>
      <c r="AR3" s="4" t="s">
        <v>40</v>
      </c>
      <c r="AS3" s="4" t="s">
        <v>41</v>
      </c>
      <c r="AT3" s="4" t="s">
        <v>39</v>
      </c>
      <c r="AU3" s="4" t="s">
        <v>43</v>
      </c>
      <c r="AV3" s="4" t="s">
        <v>40</v>
      </c>
      <c r="AW3" s="4" t="s">
        <v>41</v>
      </c>
      <c r="AX3" s="6" t="s">
        <v>39</v>
      </c>
      <c r="AY3" s="4" t="s">
        <v>43</v>
      </c>
      <c r="AZ3" s="4" t="s">
        <v>40</v>
      </c>
      <c r="BA3" s="4" t="s">
        <v>1</v>
      </c>
      <c r="BB3" s="4" t="s">
        <v>41</v>
      </c>
      <c r="BC3" s="4" t="s">
        <v>39</v>
      </c>
    </row>
    <row r="4" spans="1:55" ht="21" customHeight="1">
      <c r="A4" s="256" t="s">
        <v>2</v>
      </c>
      <c r="B4" s="258">
        <f>E4+J4+O4+S4+W4+AA4+AE4+AI4</f>
        <v>255</v>
      </c>
      <c r="C4" s="259">
        <f>F4+K4+P4+T4+X4+AB4+AF4+AJ4</f>
        <v>0</v>
      </c>
      <c r="D4" s="262">
        <f>C4/B4*100</f>
        <v>0</v>
      </c>
      <c r="E4" s="263">
        <v>0</v>
      </c>
      <c r="F4" s="238"/>
      <c r="G4" s="239"/>
      <c r="H4" s="240"/>
      <c r="I4" s="248"/>
      <c r="J4" s="245">
        <v>255</v>
      </c>
      <c r="K4" s="7"/>
      <c r="L4" s="11"/>
      <c r="M4" s="7"/>
      <c r="N4" s="7"/>
      <c r="O4" s="7">
        <v>0</v>
      </c>
      <c r="P4" s="7"/>
      <c r="Q4" s="7"/>
      <c r="R4" s="7"/>
      <c r="S4" s="7">
        <v>0</v>
      </c>
      <c r="T4" s="7"/>
      <c r="U4" s="7"/>
      <c r="V4" s="7"/>
      <c r="W4" s="7">
        <v>0</v>
      </c>
      <c r="X4" s="7"/>
      <c r="Y4" s="7"/>
      <c r="Z4" s="7"/>
      <c r="AA4" s="7">
        <v>0</v>
      </c>
      <c r="AB4" s="7"/>
      <c r="AC4" s="7"/>
      <c r="AD4" s="7"/>
      <c r="AE4" s="7">
        <v>0</v>
      </c>
      <c r="AF4" s="7"/>
      <c r="AG4" s="7"/>
      <c r="AH4" s="7"/>
      <c r="AI4" s="7">
        <v>0</v>
      </c>
      <c r="AJ4" s="7"/>
      <c r="AK4" s="7"/>
      <c r="AL4" s="7"/>
      <c r="AM4" s="7">
        <v>0</v>
      </c>
      <c r="AN4" s="7"/>
      <c r="AO4" s="7"/>
      <c r="AP4" s="7"/>
      <c r="AQ4" s="7">
        <v>0</v>
      </c>
      <c r="AR4" s="7"/>
      <c r="AS4" s="7"/>
      <c r="AT4" s="7"/>
      <c r="AU4" s="7">
        <v>0</v>
      </c>
      <c r="AV4" s="7"/>
      <c r="AW4" s="7"/>
      <c r="AX4" s="12"/>
      <c r="AY4" s="7">
        <v>0</v>
      </c>
      <c r="AZ4" s="7"/>
      <c r="BA4" s="13"/>
      <c r="BB4" s="7"/>
      <c r="BC4" s="7"/>
    </row>
    <row r="5" spans="1:55" ht="15.75">
      <c r="A5" s="242" t="s">
        <v>18</v>
      </c>
      <c r="B5" s="260">
        <f aca="true" t="shared" si="0" ref="B5:B24">E5+J5+O5+S5+W5+AA5+AE5+AI5</f>
        <v>8692</v>
      </c>
      <c r="C5" s="261">
        <f aca="true" t="shared" si="1" ref="C5:C24">F5+K5+P5+T5+X5+AB5+AF5+AJ5</f>
        <v>975</v>
      </c>
      <c r="D5" s="264">
        <f aca="true" t="shared" si="2" ref="D5:D26">C5/B5*100</f>
        <v>11.21721122871606</v>
      </c>
      <c r="E5" s="265">
        <v>1284</v>
      </c>
      <c r="F5" s="107">
        <v>975</v>
      </c>
      <c r="G5" s="106">
        <f>F5/E5*100</f>
        <v>75.93457943925233</v>
      </c>
      <c r="H5" s="107">
        <v>1608</v>
      </c>
      <c r="I5" s="249">
        <f>H5/F5*10</f>
        <v>16.492307692307694</v>
      </c>
      <c r="J5" s="245">
        <v>6514</v>
      </c>
      <c r="K5" s="7"/>
      <c r="L5" s="9"/>
      <c r="M5" s="7"/>
      <c r="N5" s="13">
        <f aca="true" t="shared" si="3" ref="N5:N24">IF(M5&gt;0,M5/K5*10,"")</f>
      </c>
      <c r="O5" s="16">
        <v>0</v>
      </c>
      <c r="P5" s="16"/>
      <c r="Q5" s="16"/>
      <c r="R5" s="7"/>
      <c r="S5" s="16">
        <v>0</v>
      </c>
      <c r="T5" s="16"/>
      <c r="U5" s="16"/>
      <c r="V5" s="7"/>
      <c r="W5" s="16">
        <v>0</v>
      </c>
      <c r="X5" s="16"/>
      <c r="Y5" s="16"/>
      <c r="Z5" s="13"/>
      <c r="AA5" s="16">
        <v>50</v>
      </c>
      <c r="AB5" s="16"/>
      <c r="AC5" s="16"/>
      <c r="AD5" s="7"/>
      <c r="AE5" s="8">
        <v>844</v>
      </c>
      <c r="AF5" s="8"/>
      <c r="AG5" s="8"/>
      <c r="AH5" s="10"/>
      <c r="AI5" s="7">
        <v>0</v>
      </c>
      <c r="AJ5" s="7"/>
      <c r="AK5" s="7"/>
      <c r="AL5" s="7"/>
      <c r="AM5" s="7">
        <v>0</v>
      </c>
      <c r="AN5" s="7"/>
      <c r="AO5" s="7"/>
      <c r="AP5" s="7"/>
      <c r="AQ5" s="7">
        <v>12</v>
      </c>
      <c r="AR5" s="7"/>
      <c r="AS5" s="7"/>
      <c r="AT5" s="13">
        <f aca="true" t="shared" si="4" ref="AT5:AT20">IF(AS5&gt;0,AS5/AR5*10,"")</f>
      </c>
      <c r="AU5" s="7">
        <v>0</v>
      </c>
      <c r="AV5" s="7"/>
      <c r="AW5" s="7"/>
      <c r="AX5" s="17">
        <f aca="true" t="shared" si="5" ref="AX5:AX24">IF(AW5&gt;0,AW5/AV5*10,"")</f>
      </c>
      <c r="AY5" s="7">
        <v>0</v>
      </c>
      <c r="AZ5" s="7"/>
      <c r="BA5" s="13"/>
      <c r="BB5" s="7"/>
      <c r="BC5" s="7"/>
    </row>
    <row r="6" spans="1:55" ht="15.75">
      <c r="A6" s="242" t="s">
        <v>19</v>
      </c>
      <c r="B6" s="260">
        <f t="shared" si="0"/>
        <v>5823</v>
      </c>
      <c r="C6" s="261">
        <f t="shared" si="1"/>
        <v>0</v>
      </c>
      <c r="D6" s="264">
        <f t="shared" si="2"/>
        <v>0</v>
      </c>
      <c r="E6" s="266">
        <v>0</v>
      </c>
      <c r="F6" s="109"/>
      <c r="G6" s="106"/>
      <c r="H6" s="109"/>
      <c r="I6" s="249"/>
      <c r="J6" s="245">
        <v>4997</v>
      </c>
      <c r="K6" s="7"/>
      <c r="L6" s="9"/>
      <c r="M6" s="7"/>
      <c r="N6" s="13">
        <f t="shared" si="3"/>
      </c>
      <c r="O6" s="16">
        <v>0</v>
      </c>
      <c r="P6" s="16"/>
      <c r="Q6" s="16"/>
      <c r="R6" s="7"/>
      <c r="S6" s="16">
        <v>150</v>
      </c>
      <c r="T6" s="16"/>
      <c r="U6" s="16"/>
      <c r="V6" s="7"/>
      <c r="W6" s="16">
        <v>233</v>
      </c>
      <c r="X6" s="16"/>
      <c r="Y6" s="16"/>
      <c r="Z6" s="13"/>
      <c r="AA6" s="7">
        <v>393</v>
      </c>
      <c r="AB6" s="7"/>
      <c r="AC6" s="7"/>
      <c r="AD6" s="7"/>
      <c r="AE6" s="19">
        <v>50</v>
      </c>
      <c r="AF6" s="14"/>
      <c r="AG6" s="14"/>
      <c r="AH6" s="20"/>
      <c r="AI6" s="7">
        <v>0</v>
      </c>
      <c r="AJ6" s="7"/>
      <c r="AK6" s="7"/>
      <c r="AL6" s="7"/>
      <c r="AM6" s="7">
        <v>545</v>
      </c>
      <c r="AN6" s="7"/>
      <c r="AO6" s="7"/>
      <c r="AP6" s="7"/>
      <c r="AQ6" s="7">
        <v>101</v>
      </c>
      <c r="AR6" s="7"/>
      <c r="AS6" s="7"/>
      <c r="AT6" s="13">
        <f t="shared" si="4"/>
      </c>
      <c r="AU6" s="7">
        <v>909</v>
      </c>
      <c r="AV6" s="7"/>
      <c r="AW6" s="7"/>
      <c r="AX6" s="17">
        <f t="shared" si="5"/>
      </c>
      <c r="AY6" s="18">
        <v>0</v>
      </c>
      <c r="AZ6" s="7"/>
      <c r="BA6" s="13"/>
      <c r="BB6" s="7"/>
      <c r="BC6" s="18"/>
    </row>
    <row r="7" spans="1:55" ht="15.75">
      <c r="A7" s="242" t="s">
        <v>3</v>
      </c>
      <c r="B7" s="260">
        <f t="shared" si="0"/>
        <v>1049</v>
      </c>
      <c r="C7" s="261">
        <f t="shared" si="1"/>
        <v>10</v>
      </c>
      <c r="D7" s="264">
        <f t="shared" si="2"/>
        <v>0.9532888465204957</v>
      </c>
      <c r="E7" s="266">
        <v>249</v>
      </c>
      <c r="F7" s="109">
        <v>10</v>
      </c>
      <c r="G7" s="106">
        <f>F7/E7*100</f>
        <v>4.016064257028113</v>
      </c>
      <c r="H7" s="109">
        <v>4</v>
      </c>
      <c r="I7" s="249">
        <f>H7/F7*10</f>
        <v>4</v>
      </c>
      <c r="J7" s="245">
        <v>0</v>
      </c>
      <c r="K7" s="7"/>
      <c r="L7" s="9"/>
      <c r="M7" s="7"/>
      <c r="N7" s="13">
        <f t="shared" si="3"/>
      </c>
      <c r="O7" s="16">
        <v>0</v>
      </c>
      <c r="P7" s="16"/>
      <c r="Q7" s="16"/>
      <c r="R7" s="7"/>
      <c r="S7" s="16">
        <v>0</v>
      </c>
      <c r="T7" s="16"/>
      <c r="U7" s="16"/>
      <c r="V7" s="7"/>
      <c r="W7" s="16">
        <v>0</v>
      </c>
      <c r="X7" s="16"/>
      <c r="Y7" s="16"/>
      <c r="Z7" s="13"/>
      <c r="AA7" s="7">
        <v>500</v>
      </c>
      <c r="AB7" s="7"/>
      <c r="AC7" s="7"/>
      <c r="AD7" s="7"/>
      <c r="AE7" s="19">
        <v>300</v>
      </c>
      <c r="AF7" s="14"/>
      <c r="AG7" s="14"/>
      <c r="AH7" s="20"/>
      <c r="AI7" s="7">
        <v>0</v>
      </c>
      <c r="AJ7" s="7"/>
      <c r="AK7" s="7"/>
      <c r="AL7" s="7"/>
      <c r="AM7" s="7">
        <v>0</v>
      </c>
      <c r="AN7" s="7"/>
      <c r="AO7" s="7"/>
      <c r="AP7" s="7"/>
      <c r="AQ7" s="7">
        <v>0</v>
      </c>
      <c r="AR7" s="7"/>
      <c r="AS7" s="7"/>
      <c r="AT7" s="13">
        <f t="shared" si="4"/>
      </c>
      <c r="AU7" s="7">
        <v>0</v>
      </c>
      <c r="AV7" s="7"/>
      <c r="AW7" s="7"/>
      <c r="AX7" s="17">
        <f t="shared" si="5"/>
      </c>
      <c r="AY7" s="7">
        <v>0</v>
      </c>
      <c r="AZ7" s="7"/>
      <c r="BA7" s="13"/>
      <c r="BB7" s="7"/>
      <c r="BC7" s="7"/>
    </row>
    <row r="8" spans="1:55" ht="15.75">
      <c r="A8" s="257" t="s">
        <v>4</v>
      </c>
      <c r="B8" s="260">
        <f t="shared" si="0"/>
        <v>16552</v>
      </c>
      <c r="C8" s="261">
        <f t="shared" si="1"/>
        <v>815</v>
      </c>
      <c r="D8" s="264">
        <f t="shared" si="2"/>
        <v>4.923876268728854</v>
      </c>
      <c r="E8" s="266">
        <v>1832</v>
      </c>
      <c r="F8" s="109">
        <v>815</v>
      </c>
      <c r="G8" s="106">
        <f>F8/E8*100</f>
        <v>44.48689956331878</v>
      </c>
      <c r="H8" s="109">
        <v>1503</v>
      </c>
      <c r="I8" s="249">
        <f>H8/F8*10</f>
        <v>18.441717791411044</v>
      </c>
      <c r="J8" s="245">
        <v>10560</v>
      </c>
      <c r="K8" s="7"/>
      <c r="L8" s="9"/>
      <c r="M8" s="7"/>
      <c r="N8" s="13">
        <f t="shared" si="3"/>
      </c>
      <c r="O8" s="16">
        <v>0</v>
      </c>
      <c r="P8" s="16"/>
      <c r="Q8" s="16"/>
      <c r="R8" s="7"/>
      <c r="S8" s="16">
        <v>170</v>
      </c>
      <c r="T8" s="16"/>
      <c r="U8" s="16"/>
      <c r="V8" s="7"/>
      <c r="W8" s="16">
        <v>1657</v>
      </c>
      <c r="X8" s="16"/>
      <c r="Y8" s="16"/>
      <c r="Z8" s="13"/>
      <c r="AA8" s="7">
        <v>1726</v>
      </c>
      <c r="AB8" s="7"/>
      <c r="AC8" s="7"/>
      <c r="AD8" s="7"/>
      <c r="AE8" s="19">
        <v>607</v>
      </c>
      <c r="AF8" s="14"/>
      <c r="AG8" s="14"/>
      <c r="AH8" s="20"/>
      <c r="AI8" s="7">
        <v>0</v>
      </c>
      <c r="AJ8" s="7"/>
      <c r="AK8" s="7"/>
      <c r="AL8" s="7"/>
      <c r="AM8" s="7">
        <v>0</v>
      </c>
      <c r="AN8" s="7"/>
      <c r="AO8" s="7"/>
      <c r="AP8" s="7"/>
      <c r="AQ8" s="7">
        <v>81</v>
      </c>
      <c r="AR8" s="7"/>
      <c r="AS8" s="7"/>
      <c r="AT8" s="13">
        <f t="shared" si="4"/>
      </c>
      <c r="AU8" s="7">
        <v>187</v>
      </c>
      <c r="AV8" s="7"/>
      <c r="AW8" s="7"/>
      <c r="AX8" s="17">
        <f t="shared" si="5"/>
      </c>
      <c r="AY8" s="18">
        <v>0</v>
      </c>
      <c r="AZ8" s="7"/>
      <c r="BA8" s="13"/>
      <c r="BB8" s="7"/>
      <c r="BC8" s="18"/>
    </row>
    <row r="9" spans="1:55" ht="15.75">
      <c r="A9" s="242" t="s">
        <v>20</v>
      </c>
      <c r="B9" s="260">
        <f t="shared" si="0"/>
        <v>8573</v>
      </c>
      <c r="C9" s="261">
        <f t="shared" si="1"/>
        <v>0</v>
      </c>
      <c r="D9" s="264">
        <f t="shared" si="2"/>
        <v>0</v>
      </c>
      <c r="E9" s="266">
        <v>0</v>
      </c>
      <c r="F9" s="109"/>
      <c r="G9" s="106"/>
      <c r="H9" s="109"/>
      <c r="I9" s="249"/>
      <c r="J9" s="245">
        <v>8317</v>
      </c>
      <c r="K9" s="7"/>
      <c r="L9" s="9"/>
      <c r="M9" s="7"/>
      <c r="N9" s="13">
        <f t="shared" si="3"/>
      </c>
      <c r="O9" s="16">
        <v>0</v>
      </c>
      <c r="P9" s="16"/>
      <c r="Q9" s="16"/>
      <c r="R9" s="7"/>
      <c r="S9" s="16">
        <v>0</v>
      </c>
      <c r="T9" s="16"/>
      <c r="U9" s="16"/>
      <c r="V9" s="7"/>
      <c r="W9" s="16">
        <v>0</v>
      </c>
      <c r="X9" s="16"/>
      <c r="Y9" s="16"/>
      <c r="Z9" s="13"/>
      <c r="AA9" s="7">
        <v>0</v>
      </c>
      <c r="AB9" s="7"/>
      <c r="AC9" s="7"/>
      <c r="AD9" s="7"/>
      <c r="AE9" s="19">
        <v>256</v>
      </c>
      <c r="AF9" s="14"/>
      <c r="AG9" s="14"/>
      <c r="AH9" s="20"/>
      <c r="AI9" s="7">
        <v>0</v>
      </c>
      <c r="AJ9" s="7"/>
      <c r="AK9" s="7"/>
      <c r="AL9" s="7"/>
      <c r="AM9" s="7">
        <v>600</v>
      </c>
      <c r="AN9" s="7"/>
      <c r="AO9" s="7"/>
      <c r="AP9" s="7"/>
      <c r="AQ9" s="7">
        <v>3</v>
      </c>
      <c r="AR9" s="7"/>
      <c r="AS9" s="7"/>
      <c r="AT9" s="13">
        <f t="shared" si="4"/>
      </c>
      <c r="AU9" s="7">
        <v>0</v>
      </c>
      <c r="AV9" s="7"/>
      <c r="AW9" s="7"/>
      <c r="AX9" s="17">
        <f t="shared" si="5"/>
      </c>
      <c r="AY9" s="7">
        <v>0</v>
      </c>
      <c r="AZ9" s="7"/>
      <c r="BA9" s="13"/>
      <c r="BB9" s="7"/>
      <c r="BC9" s="7"/>
    </row>
    <row r="10" spans="1:55" ht="15.75">
      <c r="A10" s="242" t="s">
        <v>5</v>
      </c>
      <c r="B10" s="260">
        <f t="shared" si="0"/>
        <v>21924</v>
      </c>
      <c r="C10" s="261">
        <f t="shared" si="1"/>
        <v>0</v>
      </c>
      <c r="D10" s="264">
        <f t="shared" si="2"/>
        <v>0</v>
      </c>
      <c r="E10" s="266">
        <v>0</v>
      </c>
      <c r="F10" s="109"/>
      <c r="G10" s="106"/>
      <c r="H10" s="109"/>
      <c r="I10" s="249"/>
      <c r="J10" s="245">
        <v>17655</v>
      </c>
      <c r="K10" s="7"/>
      <c r="L10" s="9"/>
      <c r="M10" s="7"/>
      <c r="N10" s="13">
        <f t="shared" si="3"/>
      </c>
      <c r="O10" s="16">
        <v>0</v>
      </c>
      <c r="P10" s="16"/>
      <c r="Q10" s="16"/>
      <c r="R10" s="7"/>
      <c r="S10" s="16">
        <v>1244</v>
      </c>
      <c r="T10" s="16"/>
      <c r="U10" s="16"/>
      <c r="V10" s="7"/>
      <c r="W10" s="7">
        <v>2145</v>
      </c>
      <c r="X10" s="7"/>
      <c r="Y10" s="7"/>
      <c r="Z10" s="13"/>
      <c r="AA10" s="7">
        <v>880</v>
      </c>
      <c r="AB10" s="7"/>
      <c r="AC10" s="7"/>
      <c r="AD10" s="7"/>
      <c r="AE10" s="19">
        <v>0</v>
      </c>
      <c r="AF10" s="14"/>
      <c r="AG10" s="14"/>
      <c r="AH10" s="20"/>
      <c r="AI10" s="7">
        <v>0</v>
      </c>
      <c r="AJ10" s="7"/>
      <c r="AK10" s="7"/>
      <c r="AL10" s="7"/>
      <c r="AM10" s="7">
        <v>484</v>
      </c>
      <c r="AN10" s="7"/>
      <c r="AO10" s="7"/>
      <c r="AP10" s="7"/>
      <c r="AQ10" s="7">
        <v>14.4</v>
      </c>
      <c r="AR10" s="7"/>
      <c r="AS10" s="7"/>
      <c r="AT10" s="13">
        <f t="shared" si="4"/>
      </c>
      <c r="AU10" s="7">
        <v>20.6</v>
      </c>
      <c r="AV10" s="7"/>
      <c r="AW10" s="7"/>
      <c r="AX10" s="17">
        <f t="shared" si="5"/>
      </c>
      <c r="AY10" s="7">
        <v>0</v>
      </c>
      <c r="AZ10" s="7"/>
      <c r="BA10" s="13"/>
      <c r="BB10" s="7"/>
      <c r="BC10" s="7"/>
    </row>
    <row r="11" spans="1:55" ht="15.75">
      <c r="A11" s="242" t="s">
        <v>6</v>
      </c>
      <c r="B11" s="260">
        <f t="shared" si="0"/>
        <v>33644</v>
      </c>
      <c r="C11" s="261">
        <f t="shared" si="1"/>
        <v>0</v>
      </c>
      <c r="D11" s="264">
        <f t="shared" si="2"/>
        <v>0</v>
      </c>
      <c r="E11" s="266">
        <v>0</v>
      </c>
      <c r="F11" s="109"/>
      <c r="G11" s="106"/>
      <c r="H11" s="109"/>
      <c r="I11" s="249"/>
      <c r="J11" s="245">
        <v>31181</v>
      </c>
      <c r="K11" s="7"/>
      <c r="L11" s="9"/>
      <c r="M11" s="7"/>
      <c r="N11" s="13">
        <f t="shared" si="3"/>
      </c>
      <c r="O11" s="16">
        <v>0</v>
      </c>
      <c r="P11" s="16"/>
      <c r="Q11" s="16"/>
      <c r="R11" s="7"/>
      <c r="S11" s="7">
        <v>80</v>
      </c>
      <c r="T11" s="7"/>
      <c r="U11" s="7"/>
      <c r="V11" s="7"/>
      <c r="W11" s="7">
        <v>2343</v>
      </c>
      <c r="X11" s="7"/>
      <c r="Y11" s="7"/>
      <c r="Z11" s="13">
        <f>IF(Y11&gt;0,Y11/X11*10,"")</f>
      </c>
      <c r="AA11" s="7">
        <v>40</v>
      </c>
      <c r="AB11" s="7"/>
      <c r="AC11" s="7"/>
      <c r="AD11" s="7"/>
      <c r="AE11" s="19">
        <v>0</v>
      </c>
      <c r="AF11" s="14"/>
      <c r="AG11" s="14"/>
      <c r="AH11" s="20"/>
      <c r="AI11" s="7">
        <v>0</v>
      </c>
      <c r="AJ11" s="7"/>
      <c r="AK11" s="7"/>
      <c r="AL11" s="7"/>
      <c r="AM11" s="7">
        <v>1474</v>
      </c>
      <c r="AN11" s="7"/>
      <c r="AO11" s="7"/>
      <c r="AP11" s="7"/>
      <c r="AQ11" s="7">
        <v>122</v>
      </c>
      <c r="AR11" s="7"/>
      <c r="AS11" s="7"/>
      <c r="AT11" s="13">
        <f t="shared" si="4"/>
      </c>
      <c r="AU11" s="7">
        <v>136</v>
      </c>
      <c r="AV11" s="7"/>
      <c r="AW11" s="7"/>
      <c r="AX11" s="17">
        <f t="shared" si="5"/>
      </c>
      <c r="AY11" s="18">
        <v>0</v>
      </c>
      <c r="AZ11" s="7"/>
      <c r="BA11" s="13"/>
      <c r="BB11" s="7"/>
      <c r="BC11" s="18"/>
    </row>
    <row r="12" spans="1:55" ht="15.75">
      <c r="A12" s="242" t="s">
        <v>7</v>
      </c>
      <c r="B12" s="260">
        <f t="shared" si="0"/>
        <v>11449</v>
      </c>
      <c r="C12" s="261">
        <f t="shared" si="1"/>
        <v>20</v>
      </c>
      <c r="D12" s="264">
        <f t="shared" si="2"/>
        <v>0.17468774565464232</v>
      </c>
      <c r="E12" s="266">
        <v>20</v>
      </c>
      <c r="F12" s="109">
        <v>20</v>
      </c>
      <c r="G12" s="106">
        <f>F12/E12*100</f>
        <v>100</v>
      </c>
      <c r="H12" s="109">
        <v>2</v>
      </c>
      <c r="I12" s="249">
        <f>H12/F12*10</f>
        <v>1</v>
      </c>
      <c r="J12" s="245">
        <v>10431</v>
      </c>
      <c r="K12" s="7"/>
      <c r="L12" s="9"/>
      <c r="M12" s="7"/>
      <c r="N12" s="13">
        <f t="shared" si="3"/>
      </c>
      <c r="O12" s="16">
        <v>0</v>
      </c>
      <c r="P12" s="16"/>
      <c r="Q12" s="16"/>
      <c r="R12" s="7"/>
      <c r="S12" s="7">
        <v>0</v>
      </c>
      <c r="T12" s="7"/>
      <c r="U12" s="7"/>
      <c r="V12" s="7"/>
      <c r="W12" s="7">
        <v>100</v>
      </c>
      <c r="X12" s="7"/>
      <c r="Y12" s="7"/>
      <c r="Z12" s="13"/>
      <c r="AA12" s="7">
        <v>628</v>
      </c>
      <c r="AB12" s="7"/>
      <c r="AC12" s="7"/>
      <c r="AD12" s="7"/>
      <c r="AE12" s="19">
        <v>270</v>
      </c>
      <c r="AF12" s="14"/>
      <c r="AG12" s="14"/>
      <c r="AH12" s="20"/>
      <c r="AI12" s="7">
        <v>0</v>
      </c>
      <c r="AJ12" s="7"/>
      <c r="AK12" s="7"/>
      <c r="AL12" s="7"/>
      <c r="AM12" s="7">
        <v>0</v>
      </c>
      <c r="AN12" s="7"/>
      <c r="AO12" s="7"/>
      <c r="AP12" s="7"/>
      <c r="AQ12" s="7">
        <v>1</v>
      </c>
      <c r="AR12" s="7"/>
      <c r="AS12" s="7"/>
      <c r="AT12" s="13">
        <f t="shared" si="4"/>
      </c>
      <c r="AU12" s="7">
        <v>13</v>
      </c>
      <c r="AV12" s="7"/>
      <c r="AW12" s="7"/>
      <c r="AX12" s="17">
        <f t="shared" si="5"/>
      </c>
      <c r="AY12" s="18">
        <v>0</v>
      </c>
      <c r="AZ12" s="7"/>
      <c r="BA12" s="13"/>
      <c r="BB12" s="7"/>
      <c r="BC12" s="18"/>
    </row>
    <row r="13" spans="1:55" ht="18.75" customHeight="1">
      <c r="A13" s="242" t="s">
        <v>8</v>
      </c>
      <c r="B13" s="260">
        <f t="shared" si="0"/>
        <v>11094</v>
      </c>
      <c r="C13" s="261">
        <f t="shared" si="1"/>
        <v>0</v>
      </c>
      <c r="D13" s="264">
        <f t="shared" si="2"/>
        <v>0</v>
      </c>
      <c r="E13" s="266">
        <v>0</v>
      </c>
      <c r="F13" s="109"/>
      <c r="G13" s="106"/>
      <c r="H13" s="109"/>
      <c r="I13" s="249"/>
      <c r="J13" s="245">
        <v>8634</v>
      </c>
      <c r="K13" s="7"/>
      <c r="L13" s="9"/>
      <c r="M13" s="7"/>
      <c r="N13" s="13">
        <f t="shared" si="3"/>
      </c>
      <c r="O13" s="16">
        <v>0</v>
      </c>
      <c r="P13" s="16"/>
      <c r="Q13" s="16"/>
      <c r="R13" s="7"/>
      <c r="S13" s="7">
        <v>300</v>
      </c>
      <c r="T13" s="7"/>
      <c r="U13" s="7"/>
      <c r="V13" s="7"/>
      <c r="W13" s="7">
        <v>1362</v>
      </c>
      <c r="X13" s="7"/>
      <c r="Y13" s="7"/>
      <c r="Z13" s="13">
        <f>IF(Y13&gt;0,Y13/X13*10,"")</f>
      </c>
      <c r="AA13" s="7">
        <v>60</v>
      </c>
      <c r="AB13" s="7"/>
      <c r="AC13" s="7"/>
      <c r="AD13" s="13">
        <f>IF(AC13&gt;0,AC13/AB13*10,"")</f>
      </c>
      <c r="AE13" s="19">
        <v>738</v>
      </c>
      <c r="AF13" s="14"/>
      <c r="AG13" s="14"/>
      <c r="AH13" s="20"/>
      <c r="AI13" s="7">
        <v>0</v>
      </c>
      <c r="AJ13" s="7"/>
      <c r="AK13" s="7"/>
      <c r="AL13" s="7"/>
      <c r="AM13" s="7">
        <v>157</v>
      </c>
      <c r="AN13" s="7"/>
      <c r="AO13" s="7"/>
      <c r="AP13" s="7"/>
      <c r="AQ13" s="7">
        <v>0</v>
      </c>
      <c r="AR13" s="7"/>
      <c r="AS13" s="7"/>
      <c r="AT13" s="13">
        <f t="shared" si="4"/>
      </c>
      <c r="AU13" s="7">
        <v>0</v>
      </c>
      <c r="AV13" s="7"/>
      <c r="AW13" s="7"/>
      <c r="AX13" s="17">
        <f t="shared" si="5"/>
      </c>
      <c r="AY13" s="7">
        <v>0</v>
      </c>
      <c r="AZ13" s="7"/>
      <c r="BA13" s="13"/>
      <c r="BB13" s="7"/>
      <c r="BC13" s="7"/>
    </row>
    <row r="14" spans="1:55" ht="15.75">
      <c r="A14" s="242" t="s">
        <v>9</v>
      </c>
      <c r="B14" s="260">
        <f t="shared" si="0"/>
        <v>15519</v>
      </c>
      <c r="C14" s="261">
        <f t="shared" si="1"/>
        <v>0</v>
      </c>
      <c r="D14" s="264">
        <f t="shared" si="2"/>
        <v>0</v>
      </c>
      <c r="E14" s="266">
        <v>0</v>
      </c>
      <c r="F14" s="108"/>
      <c r="G14" s="106"/>
      <c r="H14" s="109"/>
      <c r="I14" s="249"/>
      <c r="J14" s="245">
        <v>14171</v>
      </c>
      <c r="K14" s="7"/>
      <c r="L14" s="9"/>
      <c r="M14" s="7"/>
      <c r="N14" s="13">
        <f t="shared" si="3"/>
      </c>
      <c r="O14" s="16">
        <v>0</v>
      </c>
      <c r="P14" s="16"/>
      <c r="Q14" s="16"/>
      <c r="R14" s="7"/>
      <c r="S14" s="7">
        <v>319</v>
      </c>
      <c r="T14" s="7"/>
      <c r="U14" s="7"/>
      <c r="V14" s="7"/>
      <c r="W14" s="7">
        <v>0</v>
      </c>
      <c r="X14" s="7"/>
      <c r="Y14" s="7"/>
      <c r="Z14" s="13"/>
      <c r="AA14" s="7">
        <v>615</v>
      </c>
      <c r="AB14" s="7"/>
      <c r="AC14" s="7"/>
      <c r="AD14" s="7"/>
      <c r="AE14" s="19">
        <v>414</v>
      </c>
      <c r="AF14" s="14"/>
      <c r="AG14" s="14"/>
      <c r="AH14" s="20"/>
      <c r="AI14" s="7">
        <v>0</v>
      </c>
      <c r="AJ14" s="7"/>
      <c r="AK14" s="7"/>
      <c r="AL14" s="7"/>
      <c r="AM14" s="7">
        <v>858</v>
      </c>
      <c r="AN14" s="7"/>
      <c r="AO14" s="7"/>
      <c r="AP14" s="7"/>
      <c r="AQ14" s="7">
        <v>0</v>
      </c>
      <c r="AR14" s="7"/>
      <c r="AS14" s="7"/>
      <c r="AT14" s="13">
        <f t="shared" si="4"/>
      </c>
      <c r="AU14" s="7">
        <v>0</v>
      </c>
      <c r="AV14" s="7"/>
      <c r="AW14" s="7"/>
      <c r="AX14" s="17">
        <f t="shared" si="5"/>
      </c>
      <c r="AY14" s="7">
        <v>0</v>
      </c>
      <c r="AZ14" s="7"/>
      <c r="BA14" s="13"/>
      <c r="BB14" s="7"/>
      <c r="BC14" s="7"/>
    </row>
    <row r="15" spans="1:55" ht="15.75">
      <c r="A15" s="242" t="s">
        <v>10</v>
      </c>
      <c r="B15" s="260">
        <f t="shared" si="0"/>
        <v>11934</v>
      </c>
      <c r="C15" s="261">
        <f t="shared" si="1"/>
        <v>0</v>
      </c>
      <c r="D15" s="264">
        <f t="shared" si="2"/>
        <v>0</v>
      </c>
      <c r="E15" s="266">
        <v>0</v>
      </c>
      <c r="F15" s="109"/>
      <c r="G15" s="106"/>
      <c r="H15" s="109"/>
      <c r="I15" s="249"/>
      <c r="J15" s="245">
        <v>10830</v>
      </c>
      <c r="K15" s="7"/>
      <c r="L15" s="9"/>
      <c r="M15" s="7"/>
      <c r="N15" s="13">
        <f t="shared" si="3"/>
      </c>
      <c r="O15" s="16">
        <v>0</v>
      </c>
      <c r="P15" s="16"/>
      <c r="Q15" s="16"/>
      <c r="R15" s="7"/>
      <c r="S15" s="7">
        <v>0</v>
      </c>
      <c r="T15" s="7"/>
      <c r="U15" s="7"/>
      <c r="V15" s="7"/>
      <c r="W15" s="7">
        <v>0</v>
      </c>
      <c r="X15" s="7"/>
      <c r="Y15" s="7"/>
      <c r="Z15" s="13"/>
      <c r="AA15" s="7">
        <v>520</v>
      </c>
      <c r="AB15" s="7"/>
      <c r="AC15" s="7"/>
      <c r="AD15" s="7"/>
      <c r="AE15" s="19">
        <v>434</v>
      </c>
      <c r="AF15" s="14"/>
      <c r="AG15" s="14"/>
      <c r="AH15" s="20"/>
      <c r="AI15" s="7">
        <v>150</v>
      </c>
      <c r="AJ15" s="7"/>
      <c r="AK15" s="7"/>
      <c r="AL15" s="7"/>
      <c r="AM15" s="7">
        <v>270</v>
      </c>
      <c r="AN15" s="7"/>
      <c r="AO15" s="7"/>
      <c r="AP15" s="7"/>
      <c r="AQ15" s="7">
        <v>0</v>
      </c>
      <c r="AR15" s="7"/>
      <c r="AS15" s="7"/>
      <c r="AT15" s="13">
        <f t="shared" si="4"/>
      </c>
      <c r="AU15" s="7">
        <v>0</v>
      </c>
      <c r="AV15" s="7"/>
      <c r="AW15" s="7"/>
      <c r="AX15" s="17">
        <f t="shared" si="5"/>
      </c>
      <c r="AY15" s="7">
        <v>0</v>
      </c>
      <c r="AZ15" s="7"/>
      <c r="BA15" s="13"/>
      <c r="BB15" s="7"/>
      <c r="BC15" s="7"/>
    </row>
    <row r="16" spans="1:55" ht="15.75">
      <c r="A16" s="242" t="s">
        <v>21</v>
      </c>
      <c r="B16" s="260">
        <f t="shared" si="0"/>
        <v>15395</v>
      </c>
      <c r="C16" s="261">
        <f t="shared" si="1"/>
        <v>0</v>
      </c>
      <c r="D16" s="264">
        <f t="shared" si="2"/>
        <v>0</v>
      </c>
      <c r="E16" s="266">
        <v>0</v>
      </c>
      <c r="F16" s="109"/>
      <c r="G16" s="106"/>
      <c r="H16" s="109"/>
      <c r="I16" s="249"/>
      <c r="J16" s="245">
        <v>15395</v>
      </c>
      <c r="K16" s="7"/>
      <c r="L16" s="9"/>
      <c r="M16" s="7"/>
      <c r="N16" s="13">
        <f t="shared" si="3"/>
      </c>
      <c r="O16" s="16">
        <v>0</v>
      </c>
      <c r="P16" s="16"/>
      <c r="Q16" s="16"/>
      <c r="R16" s="7"/>
      <c r="S16" s="7">
        <v>0</v>
      </c>
      <c r="T16" s="7"/>
      <c r="U16" s="7"/>
      <c r="V16" s="7"/>
      <c r="W16" s="7">
        <v>0</v>
      </c>
      <c r="X16" s="7"/>
      <c r="Y16" s="7"/>
      <c r="Z16" s="13"/>
      <c r="AA16" s="7">
        <v>0</v>
      </c>
      <c r="AB16" s="7"/>
      <c r="AC16" s="7"/>
      <c r="AD16" s="7"/>
      <c r="AE16" s="21">
        <v>0</v>
      </c>
      <c r="AF16" s="21"/>
      <c r="AG16" s="21"/>
      <c r="AH16" s="21"/>
      <c r="AI16" s="7">
        <v>0</v>
      </c>
      <c r="AJ16" s="7"/>
      <c r="AK16" s="7"/>
      <c r="AL16" s="7"/>
      <c r="AM16" s="7">
        <v>424</v>
      </c>
      <c r="AN16" s="7"/>
      <c r="AO16" s="7"/>
      <c r="AP16" s="7"/>
      <c r="AQ16" s="7">
        <v>0</v>
      </c>
      <c r="AR16" s="7"/>
      <c r="AS16" s="7"/>
      <c r="AT16" s="13">
        <f t="shared" si="4"/>
      </c>
      <c r="AU16" s="7">
        <v>0</v>
      </c>
      <c r="AV16" s="7"/>
      <c r="AW16" s="7"/>
      <c r="AX16" s="17">
        <f t="shared" si="5"/>
      </c>
      <c r="AY16" s="7">
        <v>0</v>
      </c>
      <c r="AZ16" s="7"/>
      <c r="BA16" s="13"/>
      <c r="BB16" s="7"/>
      <c r="BC16" s="7"/>
    </row>
    <row r="17" spans="1:55" ht="15.75">
      <c r="A17" s="242" t="s">
        <v>11</v>
      </c>
      <c r="B17" s="260">
        <f t="shared" si="0"/>
        <v>4489</v>
      </c>
      <c r="C17" s="261">
        <f t="shared" si="1"/>
        <v>0</v>
      </c>
      <c r="D17" s="264">
        <f t="shared" si="2"/>
        <v>0</v>
      </c>
      <c r="E17" s="266">
        <v>0</v>
      </c>
      <c r="F17" s="109"/>
      <c r="G17" s="106"/>
      <c r="H17" s="109"/>
      <c r="I17" s="249"/>
      <c r="J17" s="245">
        <v>4096</v>
      </c>
      <c r="K17" s="7"/>
      <c r="L17" s="9"/>
      <c r="M17" s="7"/>
      <c r="N17" s="13">
        <f t="shared" si="3"/>
      </c>
      <c r="O17" s="16">
        <v>0</v>
      </c>
      <c r="P17" s="16"/>
      <c r="Q17" s="16"/>
      <c r="R17" s="7"/>
      <c r="S17" s="7">
        <v>0</v>
      </c>
      <c r="T17" s="7"/>
      <c r="U17" s="7"/>
      <c r="V17" s="7"/>
      <c r="W17" s="7">
        <v>0</v>
      </c>
      <c r="X17" s="7"/>
      <c r="Y17" s="7"/>
      <c r="Z17" s="13"/>
      <c r="AA17" s="7">
        <v>130</v>
      </c>
      <c r="AB17" s="7"/>
      <c r="AC17" s="7"/>
      <c r="AD17" s="7"/>
      <c r="AE17" s="19">
        <v>263</v>
      </c>
      <c r="AF17" s="14"/>
      <c r="AG17" s="14"/>
      <c r="AH17" s="20"/>
      <c r="AI17" s="7">
        <v>0</v>
      </c>
      <c r="AJ17" s="7"/>
      <c r="AK17" s="7"/>
      <c r="AL17" s="7"/>
      <c r="AM17" s="7">
        <v>602</v>
      </c>
      <c r="AN17" s="7"/>
      <c r="AO17" s="7"/>
      <c r="AP17" s="7">
        <f>IF(AO17&gt;0,AO17/AN17*10,"")</f>
      </c>
      <c r="AQ17" s="7">
        <v>3</v>
      </c>
      <c r="AR17" s="7"/>
      <c r="AS17" s="7"/>
      <c r="AT17" s="13">
        <f t="shared" si="4"/>
      </c>
      <c r="AU17" s="7">
        <v>3</v>
      </c>
      <c r="AV17" s="7"/>
      <c r="AW17" s="7"/>
      <c r="AX17" s="17">
        <f t="shared" si="5"/>
      </c>
      <c r="AY17" s="7">
        <v>0</v>
      </c>
      <c r="AZ17" s="7"/>
      <c r="BA17" s="13"/>
      <c r="BB17" s="7"/>
      <c r="BC17" s="7"/>
    </row>
    <row r="18" spans="1:55" ht="18" customHeight="1">
      <c r="A18" s="242" t="s">
        <v>12</v>
      </c>
      <c r="B18" s="260">
        <f t="shared" si="0"/>
        <v>7715</v>
      </c>
      <c r="C18" s="261">
        <f t="shared" si="1"/>
        <v>0</v>
      </c>
      <c r="D18" s="264">
        <f t="shared" si="2"/>
        <v>0</v>
      </c>
      <c r="E18" s="266">
        <v>0</v>
      </c>
      <c r="F18" s="109"/>
      <c r="G18" s="106"/>
      <c r="H18" s="109"/>
      <c r="I18" s="249"/>
      <c r="J18" s="245">
        <v>6627</v>
      </c>
      <c r="K18" s="7"/>
      <c r="L18" s="9"/>
      <c r="M18" s="7"/>
      <c r="N18" s="13">
        <f t="shared" si="3"/>
      </c>
      <c r="O18" s="16">
        <v>0</v>
      </c>
      <c r="P18" s="16"/>
      <c r="Q18" s="16"/>
      <c r="R18" s="7"/>
      <c r="S18" s="7">
        <v>0</v>
      </c>
      <c r="T18" s="7"/>
      <c r="U18" s="7"/>
      <c r="V18" s="7"/>
      <c r="W18" s="7">
        <v>0</v>
      </c>
      <c r="X18" s="7"/>
      <c r="Y18" s="7"/>
      <c r="Z18" s="13"/>
      <c r="AA18" s="7">
        <v>1011</v>
      </c>
      <c r="AB18" s="7"/>
      <c r="AC18" s="7"/>
      <c r="AD18" s="7"/>
      <c r="AE18" s="19">
        <v>0</v>
      </c>
      <c r="AF18" s="14"/>
      <c r="AG18" s="14"/>
      <c r="AH18" s="20"/>
      <c r="AI18" s="7">
        <v>77</v>
      </c>
      <c r="AJ18" s="7"/>
      <c r="AK18" s="7"/>
      <c r="AL18" s="7"/>
      <c r="AM18" s="7">
        <v>635</v>
      </c>
      <c r="AN18" s="7"/>
      <c r="AO18" s="7"/>
      <c r="AP18" s="7"/>
      <c r="AQ18" s="7">
        <v>2</v>
      </c>
      <c r="AR18" s="7"/>
      <c r="AS18" s="7"/>
      <c r="AT18" s="13">
        <f t="shared" si="4"/>
      </c>
      <c r="AU18" s="7">
        <v>1</v>
      </c>
      <c r="AV18" s="7"/>
      <c r="AW18" s="7"/>
      <c r="AX18" s="17">
        <f t="shared" si="5"/>
      </c>
      <c r="AY18" s="7">
        <v>3</v>
      </c>
      <c r="AZ18" s="7"/>
      <c r="BA18" s="13"/>
      <c r="BB18" s="7"/>
      <c r="BC18" s="7"/>
    </row>
    <row r="19" spans="1:55" ht="15.75">
      <c r="A19" s="242" t="s">
        <v>22</v>
      </c>
      <c r="B19" s="260">
        <f t="shared" si="0"/>
        <v>13880</v>
      </c>
      <c r="C19" s="261">
        <f t="shared" si="1"/>
        <v>0</v>
      </c>
      <c r="D19" s="264">
        <f t="shared" si="2"/>
        <v>0</v>
      </c>
      <c r="E19" s="266">
        <v>0</v>
      </c>
      <c r="F19" s="109"/>
      <c r="G19" s="106"/>
      <c r="H19" s="109"/>
      <c r="I19" s="249"/>
      <c r="J19" s="245">
        <v>13009</v>
      </c>
      <c r="K19" s="7"/>
      <c r="L19" s="9"/>
      <c r="M19" s="7"/>
      <c r="N19" s="13">
        <f t="shared" si="3"/>
      </c>
      <c r="O19" s="16">
        <v>0</v>
      </c>
      <c r="P19" s="16"/>
      <c r="Q19" s="16"/>
      <c r="R19" s="7"/>
      <c r="S19" s="7">
        <v>331</v>
      </c>
      <c r="T19" s="7"/>
      <c r="U19" s="7"/>
      <c r="V19" s="13">
        <f>IF(U19&gt;0,U19/T19*10,"")</f>
      </c>
      <c r="W19" s="7">
        <v>0</v>
      </c>
      <c r="X19" s="7"/>
      <c r="Y19" s="7"/>
      <c r="Z19" s="13"/>
      <c r="AA19" s="7">
        <v>393</v>
      </c>
      <c r="AB19" s="7"/>
      <c r="AC19" s="7"/>
      <c r="AD19" s="7"/>
      <c r="AE19" s="19">
        <v>0</v>
      </c>
      <c r="AF19" s="14"/>
      <c r="AG19" s="14"/>
      <c r="AH19" s="20"/>
      <c r="AI19" s="7">
        <v>147</v>
      </c>
      <c r="AJ19" s="7"/>
      <c r="AK19" s="7"/>
      <c r="AL19" s="7"/>
      <c r="AM19" s="7">
        <v>315</v>
      </c>
      <c r="AN19" s="7"/>
      <c r="AO19" s="7"/>
      <c r="AP19" s="7"/>
      <c r="AQ19" s="7">
        <v>200</v>
      </c>
      <c r="AR19" s="7"/>
      <c r="AS19" s="7"/>
      <c r="AT19" s="13">
        <f t="shared" si="4"/>
      </c>
      <c r="AU19" s="7">
        <v>29</v>
      </c>
      <c r="AV19" s="7"/>
      <c r="AW19" s="7"/>
      <c r="AX19" s="17">
        <f t="shared" si="5"/>
      </c>
      <c r="AY19" s="7">
        <v>0</v>
      </c>
      <c r="AZ19" s="7"/>
      <c r="BA19" s="13"/>
      <c r="BB19" s="7"/>
      <c r="BC19" s="7"/>
    </row>
    <row r="20" spans="1:55" ht="15.75">
      <c r="A20" s="242" t="s">
        <v>23</v>
      </c>
      <c r="B20" s="260">
        <f t="shared" si="0"/>
        <v>3058</v>
      </c>
      <c r="C20" s="261">
        <f t="shared" si="1"/>
        <v>0</v>
      </c>
      <c r="D20" s="264">
        <f t="shared" si="2"/>
        <v>0</v>
      </c>
      <c r="E20" s="266">
        <v>0</v>
      </c>
      <c r="F20" s="109"/>
      <c r="G20" s="106"/>
      <c r="H20" s="109"/>
      <c r="I20" s="249"/>
      <c r="J20" s="245">
        <v>1759</v>
      </c>
      <c r="K20" s="7"/>
      <c r="L20" s="9"/>
      <c r="M20" s="7"/>
      <c r="N20" s="13">
        <f t="shared" si="3"/>
      </c>
      <c r="O20" s="16">
        <v>0</v>
      </c>
      <c r="P20" s="16"/>
      <c r="Q20" s="16"/>
      <c r="R20" s="7"/>
      <c r="S20" s="7">
        <v>285</v>
      </c>
      <c r="T20" s="7"/>
      <c r="U20" s="7"/>
      <c r="V20" s="7"/>
      <c r="W20" s="7">
        <v>1014</v>
      </c>
      <c r="X20" s="7"/>
      <c r="Y20" s="7"/>
      <c r="Z20" s="13">
        <f>IF(Y20&gt;0,Y20/X20*10,"")</f>
      </c>
      <c r="AA20" s="16">
        <v>0</v>
      </c>
      <c r="AB20" s="16"/>
      <c r="AC20" s="16"/>
      <c r="AD20" s="7"/>
      <c r="AE20" s="19">
        <v>0</v>
      </c>
      <c r="AF20" s="14"/>
      <c r="AG20" s="14"/>
      <c r="AH20" s="20"/>
      <c r="AI20" s="7">
        <v>0</v>
      </c>
      <c r="AJ20" s="7"/>
      <c r="AK20" s="7"/>
      <c r="AL20" s="7"/>
      <c r="AM20" s="7">
        <v>947</v>
      </c>
      <c r="AN20" s="7"/>
      <c r="AO20" s="7"/>
      <c r="AP20" s="7"/>
      <c r="AQ20" s="7">
        <v>0</v>
      </c>
      <c r="AR20" s="7"/>
      <c r="AS20" s="7"/>
      <c r="AT20" s="13">
        <f t="shared" si="4"/>
      </c>
      <c r="AU20" s="7">
        <v>40</v>
      </c>
      <c r="AV20" s="7"/>
      <c r="AW20" s="7"/>
      <c r="AX20" s="17">
        <f t="shared" si="5"/>
      </c>
      <c r="AY20" s="18">
        <v>0</v>
      </c>
      <c r="AZ20" s="7"/>
      <c r="BA20" s="13"/>
      <c r="BB20" s="7"/>
      <c r="BC20" s="18"/>
    </row>
    <row r="21" spans="1:55" ht="15.75">
      <c r="A21" s="242" t="s">
        <v>13</v>
      </c>
      <c r="B21" s="260">
        <f t="shared" si="0"/>
        <v>4586</v>
      </c>
      <c r="C21" s="261">
        <f t="shared" si="1"/>
        <v>0</v>
      </c>
      <c r="D21" s="264">
        <f t="shared" si="2"/>
        <v>0</v>
      </c>
      <c r="E21" s="266">
        <v>0</v>
      </c>
      <c r="F21" s="109"/>
      <c r="G21" s="106"/>
      <c r="H21" s="109"/>
      <c r="I21" s="249"/>
      <c r="J21" s="245">
        <v>4586</v>
      </c>
      <c r="K21" s="7"/>
      <c r="L21" s="9"/>
      <c r="M21" s="7"/>
      <c r="N21" s="13">
        <f t="shared" si="3"/>
      </c>
      <c r="O21" s="16">
        <v>0</v>
      </c>
      <c r="P21" s="7"/>
      <c r="Q21" s="16"/>
      <c r="R21" s="7"/>
      <c r="S21" s="7">
        <v>0</v>
      </c>
      <c r="T21" s="7"/>
      <c r="U21" s="7"/>
      <c r="V21" s="7"/>
      <c r="W21" s="7">
        <v>0</v>
      </c>
      <c r="X21" s="7"/>
      <c r="Y21" s="7"/>
      <c r="Z21" s="13"/>
      <c r="AA21" s="16">
        <v>0</v>
      </c>
      <c r="AB21" s="16"/>
      <c r="AC21" s="16"/>
      <c r="AD21" s="7"/>
      <c r="AE21" s="19">
        <v>0</v>
      </c>
      <c r="AF21" s="14"/>
      <c r="AG21" s="14"/>
      <c r="AH21" s="20"/>
      <c r="AI21" s="7">
        <v>0</v>
      </c>
      <c r="AJ21" s="7"/>
      <c r="AK21" s="7"/>
      <c r="AL21" s="7"/>
      <c r="AM21" s="7">
        <v>0</v>
      </c>
      <c r="AN21" s="7"/>
      <c r="AO21" s="7"/>
      <c r="AP21" s="7"/>
      <c r="AQ21" s="7">
        <v>0</v>
      </c>
      <c r="AR21" s="7"/>
      <c r="AS21" s="7"/>
      <c r="AT21" s="13"/>
      <c r="AU21" s="7">
        <v>0</v>
      </c>
      <c r="AV21" s="7"/>
      <c r="AW21" s="7"/>
      <c r="AX21" s="17">
        <f t="shared" si="5"/>
      </c>
      <c r="AY21" s="7">
        <v>0</v>
      </c>
      <c r="AZ21" s="7"/>
      <c r="BA21" s="13"/>
      <c r="BB21" s="7"/>
      <c r="BC21" s="7"/>
    </row>
    <row r="22" spans="1:55" ht="15.75">
      <c r="A22" s="242" t="s">
        <v>14</v>
      </c>
      <c r="B22" s="260">
        <f t="shared" si="0"/>
        <v>13330</v>
      </c>
      <c r="C22" s="261">
        <f t="shared" si="1"/>
        <v>0</v>
      </c>
      <c r="D22" s="264">
        <f t="shared" si="2"/>
        <v>0</v>
      </c>
      <c r="E22" s="266">
        <v>0</v>
      </c>
      <c r="F22" s="109"/>
      <c r="G22" s="106"/>
      <c r="H22" s="109"/>
      <c r="I22" s="249"/>
      <c r="J22" s="245">
        <v>8021</v>
      </c>
      <c r="K22" s="7"/>
      <c r="L22" s="9"/>
      <c r="M22" s="7"/>
      <c r="N22" s="13">
        <f t="shared" si="3"/>
      </c>
      <c r="O22" s="7">
        <v>2325</v>
      </c>
      <c r="P22" s="7"/>
      <c r="Q22" s="7"/>
      <c r="R22" s="13">
        <f>IF(Q22&gt;0,Q22/P22*10,"")</f>
      </c>
      <c r="S22" s="7">
        <v>2052</v>
      </c>
      <c r="T22" s="7"/>
      <c r="U22" s="7"/>
      <c r="V22" s="7"/>
      <c r="W22" s="7">
        <v>720</v>
      </c>
      <c r="X22" s="7"/>
      <c r="Y22" s="7"/>
      <c r="Z22" s="13"/>
      <c r="AA22" s="16">
        <v>212</v>
      </c>
      <c r="AB22" s="16"/>
      <c r="AC22" s="16"/>
      <c r="AD22" s="7"/>
      <c r="AE22" s="19">
        <v>0</v>
      </c>
      <c r="AF22" s="14"/>
      <c r="AG22" s="14"/>
      <c r="AH22" s="20"/>
      <c r="AI22" s="7">
        <v>0</v>
      </c>
      <c r="AJ22" s="7"/>
      <c r="AK22" s="7"/>
      <c r="AL22" s="7"/>
      <c r="AM22" s="7">
        <v>1403</v>
      </c>
      <c r="AN22" s="7"/>
      <c r="AO22" s="7"/>
      <c r="AP22" s="7"/>
      <c r="AQ22" s="7">
        <v>3</v>
      </c>
      <c r="AR22" s="7"/>
      <c r="AS22" s="7"/>
      <c r="AT22" s="13">
        <f>IF(AS22&gt;0,AS22/AR22*10,"")</f>
      </c>
      <c r="AU22" s="7">
        <v>42</v>
      </c>
      <c r="AV22" s="7"/>
      <c r="AW22" s="7"/>
      <c r="AX22" s="17">
        <f t="shared" si="5"/>
      </c>
      <c r="AY22" s="18">
        <v>0</v>
      </c>
      <c r="AZ22" s="7"/>
      <c r="BA22" s="13"/>
      <c r="BB22" s="7"/>
      <c r="BC22" s="18">
        <f>IF(BB22&gt;0,BB22/AZ22*10,"")</f>
      </c>
    </row>
    <row r="23" spans="1:55" ht="15.75">
      <c r="A23" s="242" t="s">
        <v>24</v>
      </c>
      <c r="B23" s="260">
        <f t="shared" si="0"/>
        <v>21523</v>
      </c>
      <c r="C23" s="261">
        <f t="shared" si="1"/>
        <v>0</v>
      </c>
      <c r="D23" s="264">
        <f t="shared" si="2"/>
        <v>0</v>
      </c>
      <c r="E23" s="266">
        <v>0</v>
      </c>
      <c r="F23" s="109"/>
      <c r="G23" s="106"/>
      <c r="H23" s="109"/>
      <c r="I23" s="249"/>
      <c r="J23" s="245">
        <v>11085</v>
      </c>
      <c r="K23" s="7"/>
      <c r="L23" s="9"/>
      <c r="M23" s="7"/>
      <c r="N23" s="13">
        <f t="shared" si="3"/>
      </c>
      <c r="O23" s="7">
        <v>9186</v>
      </c>
      <c r="P23" s="7"/>
      <c r="Q23" s="7"/>
      <c r="R23" s="13">
        <f>IF(Q23&gt;0,Q23/P23*10,"")</f>
      </c>
      <c r="S23" s="7">
        <v>200</v>
      </c>
      <c r="T23" s="7"/>
      <c r="U23" s="7"/>
      <c r="V23" s="7">
        <f>IF(U23&gt;0,U23/T23*10,"")</f>
      </c>
      <c r="W23" s="7">
        <v>1017</v>
      </c>
      <c r="X23" s="7"/>
      <c r="Y23" s="7"/>
      <c r="Z23" s="13"/>
      <c r="AA23" s="16">
        <v>35</v>
      </c>
      <c r="AB23" s="16"/>
      <c r="AC23" s="16"/>
      <c r="AD23" s="7"/>
      <c r="AE23" s="19">
        <v>0</v>
      </c>
      <c r="AF23" s="14"/>
      <c r="AG23" s="14"/>
      <c r="AH23" s="20"/>
      <c r="AI23" s="7">
        <v>0</v>
      </c>
      <c r="AJ23" s="7"/>
      <c r="AK23" s="7"/>
      <c r="AL23" s="7"/>
      <c r="AM23" s="7">
        <v>90</v>
      </c>
      <c r="AN23" s="7"/>
      <c r="AO23" s="7"/>
      <c r="AP23" s="7"/>
      <c r="AQ23" s="7">
        <v>670</v>
      </c>
      <c r="AR23" s="7"/>
      <c r="AS23" s="7"/>
      <c r="AT23" s="13"/>
      <c r="AU23" s="7">
        <v>145</v>
      </c>
      <c r="AV23" s="7"/>
      <c r="AW23" s="7"/>
      <c r="AX23" s="17">
        <f t="shared" si="5"/>
      </c>
      <c r="AY23" s="18">
        <v>0</v>
      </c>
      <c r="AZ23" s="7"/>
      <c r="BA23" s="13"/>
      <c r="BB23" s="7"/>
      <c r="BC23" s="18"/>
    </row>
    <row r="24" spans="1:55" ht="15.75">
      <c r="A24" s="242" t="s">
        <v>15</v>
      </c>
      <c r="B24" s="260">
        <f t="shared" si="0"/>
        <v>31266</v>
      </c>
      <c r="C24" s="261">
        <f t="shared" si="1"/>
        <v>0</v>
      </c>
      <c r="D24" s="264">
        <f t="shared" si="2"/>
        <v>0</v>
      </c>
      <c r="E24" s="266">
        <v>200</v>
      </c>
      <c r="F24" s="109"/>
      <c r="G24" s="106"/>
      <c r="H24" s="109"/>
      <c r="I24" s="249"/>
      <c r="J24" s="245">
        <v>25192</v>
      </c>
      <c r="K24" s="7"/>
      <c r="L24" s="9"/>
      <c r="M24" s="7"/>
      <c r="N24" s="13">
        <f t="shared" si="3"/>
      </c>
      <c r="O24" s="7">
        <v>1083</v>
      </c>
      <c r="P24" s="7"/>
      <c r="Q24" s="7"/>
      <c r="R24" s="13">
        <f>IF(Q24&gt;0,Q24/P24*10,"")</f>
      </c>
      <c r="S24" s="7">
        <v>3066</v>
      </c>
      <c r="T24" s="7"/>
      <c r="U24" s="7"/>
      <c r="V24" s="7">
        <f>IF(U24&gt;0,U24/T24*10,"")</f>
      </c>
      <c r="W24" s="7">
        <v>1067</v>
      </c>
      <c r="X24" s="7"/>
      <c r="Y24" s="7"/>
      <c r="Z24" s="13">
        <f>IF(Y24&gt;0,Y24/X24*10,"")</f>
      </c>
      <c r="AA24" s="16">
        <v>628</v>
      </c>
      <c r="AB24" s="16"/>
      <c r="AC24" s="16"/>
      <c r="AD24" s="15"/>
      <c r="AE24" s="19">
        <v>30</v>
      </c>
      <c r="AF24" s="14"/>
      <c r="AG24" s="14"/>
      <c r="AH24" s="20"/>
      <c r="AI24" s="7">
        <v>0</v>
      </c>
      <c r="AJ24" s="7"/>
      <c r="AK24" s="7"/>
      <c r="AL24" s="7"/>
      <c r="AM24" s="7">
        <v>3342</v>
      </c>
      <c r="AN24" s="7"/>
      <c r="AO24" s="7"/>
      <c r="AP24" s="7"/>
      <c r="AQ24" s="7">
        <v>35</v>
      </c>
      <c r="AR24" s="7"/>
      <c r="AS24" s="7"/>
      <c r="AT24" s="13">
        <f>IF(AS24&gt;0,AS24/AR24*10,"")</f>
      </c>
      <c r="AU24" s="7">
        <v>0</v>
      </c>
      <c r="AV24" s="7"/>
      <c r="AW24" s="7"/>
      <c r="AX24" s="22">
        <f t="shared" si="5"/>
      </c>
      <c r="AY24" s="7">
        <v>0</v>
      </c>
      <c r="AZ24" s="7"/>
      <c r="BA24" s="13"/>
      <c r="BB24" s="7"/>
      <c r="BC24" s="18"/>
    </row>
    <row r="25" spans="1:55" ht="16.5" thickBot="1">
      <c r="A25" s="267" t="s">
        <v>44</v>
      </c>
      <c r="B25" s="268"/>
      <c r="C25" s="269"/>
      <c r="D25" s="270"/>
      <c r="E25" s="271"/>
      <c r="F25" s="272"/>
      <c r="G25" s="273"/>
      <c r="H25" s="272"/>
      <c r="I25" s="274"/>
      <c r="J25" s="245"/>
      <c r="K25" s="7"/>
      <c r="L25" s="9"/>
      <c r="M25" s="7"/>
      <c r="N25" s="13"/>
      <c r="O25" s="7"/>
      <c r="P25" s="7"/>
      <c r="Q25" s="7"/>
      <c r="R25" s="13"/>
      <c r="S25" s="7"/>
      <c r="T25" s="7"/>
      <c r="U25" s="7"/>
      <c r="V25" s="7"/>
      <c r="W25" s="7"/>
      <c r="X25" s="7"/>
      <c r="Y25" s="7"/>
      <c r="Z25" s="13"/>
      <c r="AA25" s="16"/>
      <c r="AB25" s="16"/>
      <c r="AC25" s="16"/>
      <c r="AD25" s="15"/>
      <c r="AE25" s="19"/>
      <c r="AF25" s="14"/>
      <c r="AG25" s="14"/>
      <c r="AH25" s="20"/>
      <c r="AI25" s="7"/>
      <c r="AJ25" s="7"/>
      <c r="AK25" s="7"/>
      <c r="AL25" s="7"/>
      <c r="AM25" s="7"/>
      <c r="AN25" s="7"/>
      <c r="AO25" s="7"/>
      <c r="AP25" s="7"/>
      <c r="AQ25" s="7">
        <v>186</v>
      </c>
      <c r="AR25" s="7"/>
      <c r="AS25" s="7"/>
      <c r="AT25" s="13"/>
      <c r="AU25" s="7">
        <v>179</v>
      </c>
      <c r="AV25" s="7"/>
      <c r="AW25" s="7"/>
      <c r="AX25" s="22"/>
      <c r="AY25" s="18"/>
      <c r="AZ25" s="7"/>
      <c r="BA25" s="13"/>
      <c r="BB25" s="7"/>
      <c r="BC25" s="18">
        <f>IF(BB25&gt;0,BB25/AZ25*10,"")</f>
      </c>
    </row>
    <row r="26" spans="1:55" ht="16.5" thickBot="1">
      <c r="A26" s="280" t="s">
        <v>26</v>
      </c>
      <c r="B26" s="281">
        <f>SUM(B4:B25)</f>
        <v>261750</v>
      </c>
      <c r="C26" s="282">
        <f>SUM(C4:C25)</f>
        <v>1820</v>
      </c>
      <c r="D26" s="283">
        <f t="shared" si="2"/>
        <v>0.6953199617956065</v>
      </c>
      <c r="E26" s="284">
        <f>SUM(E4:E24)</f>
        <v>3585</v>
      </c>
      <c r="F26" s="285">
        <f>SUM(F4:F24)</f>
        <v>1820</v>
      </c>
      <c r="G26" s="286">
        <f>F26/E26*100</f>
        <v>50.767085076708504</v>
      </c>
      <c r="H26" s="285">
        <f>SUM(H4:H24)</f>
        <v>3117</v>
      </c>
      <c r="I26" s="287">
        <f>H26/F26*10</f>
        <v>17.126373626373624</v>
      </c>
      <c r="J26" s="246">
        <f>SUM(J4:J24)</f>
        <v>213315</v>
      </c>
      <c r="K26" s="24">
        <f>SUM(K5:K24)</f>
        <v>0</v>
      </c>
      <c r="L26" s="25">
        <f>K26/J26*100</f>
        <v>0</v>
      </c>
      <c r="M26" s="24">
        <f>SUM(M5:M24)</f>
        <v>0</v>
      </c>
      <c r="N26" s="26">
        <f>IF(M26&gt;0,M26/K26*10,"")</f>
      </c>
      <c r="O26" s="24">
        <f>SUM(O4:O24)</f>
        <v>12594</v>
      </c>
      <c r="P26" s="24">
        <f>SUM(P5:P24)</f>
        <v>0</v>
      </c>
      <c r="Q26" s="24">
        <f>SUM(Q5:Q24)</f>
        <v>0</v>
      </c>
      <c r="R26" s="26">
        <f>IF(Q26&gt;0,Q26/P26*10,"")</f>
      </c>
      <c r="S26" s="24">
        <f>SUM(S4:S24)</f>
        <v>8197</v>
      </c>
      <c r="T26" s="24">
        <f>SUM(T5:T24)</f>
        <v>0</v>
      </c>
      <c r="U26" s="24">
        <f>SUM(U5:U24)</f>
        <v>0</v>
      </c>
      <c r="V26" s="27">
        <f>IF(U26&gt;0,U26/T26*10,"")</f>
      </c>
      <c r="W26" s="24">
        <f>SUM(W4:W24)</f>
        <v>11658</v>
      </c>
      <c r="X26" s="24">
        <f>SUM(X5:X24)</f>
        <v>0</v>
      </c>
      <c r="Y26" s="24">
        <f>SUM(Y5:Y24)</f>
        <v>0</v>
      </c>
      <c r="Z26" s="27">
        <f>IF(Y26&gt;0,Y26/X26*10,"")</f>
      </c>
      <c r="AA26" s="24">
        <f>SUM(AA4:AA24)</f>
        <v>7821</v>
      </c>
      <c r="AB26" s="24">
        <f>SUM(AB5:AB24)</f>
        <v>0</v>
      </c>
      <c r="AC26" s="24">
        <f>SUM(AC5:AC24)</f>
        <v>0</v>
      </c>
      <c r="AD26" s="27" t="e">
        <f>AC26/AB26*10</f>
        <v>#DIV/0!</v>
      </c>
      <c r="AE26" s="23">
        <f>SUM(AE5:AE24)</f>
        <v>4206</v>
      </c>
      <c r="AF26" s="23">
        <f>SUM(AF5:AF24)</f>
        <v>0</v>
      </c>
      <c r="AG26" s="23">
        <f>SUM(AG5:AG24)</f>
        <v>0</v>
      </c>
      <c r="AH26" s="28" t="e">
        <f>AG26/AF26*10</f>
        <v>#DIV/0!</v>
      </c>
      <c r="AI26" s="24">
        <f>SUM(AI4:AI24)</f>
        <v>374</v>
      </c>
      <c r="AJ26" s="24"/>
      <c r="AK26" s="24"/>
      <c r="AL26" s="29"/>
      <c r="AM26" s="24">
        <f>SUM(AM4:AM24)</f>
        <v>12146</v>
      </c>
      <c r="AN26" s="24"/>
      <c r="AO26" s="24"/>
      <c r="AP26" s="29"/>
      <c r="AQ26" s="29">
        <f>SUM(AQ5:AQ25)</f>
        <v>1433.4</v>
      </c>
      <c r="AR26" s="29">
        <f>SUM(AR5:AR24)</f>
        <v>0</v>
      </c>
      <c r="AS26" s="29">
        <f>SUM(AS5:AS24)</f>
        <v>0</v>
      </c>
      <c r="AT26" s="26">
        <f>IF(AS26&gt;0,AS26/AR26*10,"")</f>
      </c>
      <c r="AU26" s="24">
        <f>SUM(AU4:AU25)</f>
        <v>1704.6</v>
      </c>
      <c r="AV26" s="24">
        <f>SUM(AV4:AV24)</f>
        <v>0</v>
      </c>
      <c r="AW26" s="24">
        <f>SUM(AW4:AW24)</f>
        <v>0</v>
      </c>
      <c r="AX26" s="30" t="e">
        <f>AW26/AV26*10</f>
        <v>#DIV/0!</v>
      </c>
      <c r="AY26" s="241">
        <f>SUM(AY4:AY25)</f>
        <v>3</v>
      </c>
      <c r="AZ26" s="24">
        <f>SUM(AZ4:AZ25)</f>
        <v>0</v>
      </c>
      <c r="BA26" s="31">
        <f>AZ26/AY26*100</f>
        <v>0</v>
      </c>
      <c r="BB26" s="24">
        <f>SUM(BB4:BB25)</f>
        <v>0</v>
      </c>
      <c r="BC26" s="26" t="e">
        <f>BB26/AZ26*10</f>
        <v>#DIV/0!</v>
      </c>
    </row>
    <row r="27" spans="1:55" ht="15.75">
      <c r="A27" s="275" t="s">
        <v>16</v>
      </c>
      <c r="B27" s="324">
        <f>E27+J27+O27+S27+W27+AA27+AE27+AI27</f>
        <v>259286</v>
      </c>
      <c r="C27" s="325">
        <f>F27+K27+P27+T27+X27+AB27+AF27+AJ27</f>
        <v>1919</v>
      </c>
      <c r="D27" s="323">
        <f>C27/B27*100</f>
        <v>0.7401093772899424</v>
      </c>
      <c r="E27" s="276">
        <v>5104</v>
      </c>
      <c r="F27" s="277">
        <v>1919</v>
      </c>
      <c r="G27" s="278">
        <v>37.59796238244515</v>
      </c>
      <c r="H27" s="277">
        <v>3033</v>
      </c>
      <c r="I27" s="279">
        <v>15.805106826472121</v>
      </c>
      <c r="J27" s="247">
        <v>206908</v>
      </c>
      <c r="K27" s="34"/>
      <c r="L27" s="33"/>
      <c r="M27" s="34"/>
      <c r="N27" s="34"/>
      <c r="O27" s="34">
        <v>12560</v>
      </c>
      <c r="P27" s="34"/>
      <c r="Q27" s="34"/>
      <c r="R27" s="34"/>
      <c r="S27" s="34">
        <v>6658</v>
      </c>
      <c r="T27" s="34"/>
      <c r="U27" s="34"/>
      <c r="V27" s="34"/>
      <c r="W27" s="34">
        <v>12566</v>
      </c>
      <c r="X27" s="34"/>
      <c r="Y27" s="34"/>
      <c r="Z27" s="34"/>
      <c r="AA27" s="34">
        <v>8004</v>
      </c>
      <c r="AB27" s="34"/>
      <c r="AC27" s="34"/>
      <c r="AD27" s="34"/>
      <c r="AE27" s="34">
        <v>7486</v>
      </c>
      <c r="AF27" s="34"/>
      <c r="AG27" s="34"/>
      <c r="AH27" s="34"/>
      <c r="AI27" s="34">
        <v>0</v>
      </c>
      <c r="AJ27" s="34"/>
      <c r="AK27" s="34"/>
      <c r="AL27" s="34"/>
      <c r="AM27" s="34">
        <v>11241</v>
      </c>
      <c r="AN27" s="34"/>
      <c r="AO27" s="34"/>
      <c r="AP27" s="34"/>
      <c r="AQ27" s="34">
        <v>1514.8</v>
      </c>
      <c r="AR27" s="34"/>
      <c r="AS27" s="34"/>
      <c r="AT27" s="33"/>
      <c r="AU27" s="34">
        <v>1474.2</v>
      </c>
      <c r="AV27" s="34"/>
      <c r="AW27" s="34"/>
      <c r="AX27" s="35"/>
      <c r="AY27" s="32">
        <v>3</v>
      </c>
      <c r="AZ27" s="34"/>
      <c r="BA27" s="33"/>
      <c r="BB27" s="34"/>
      <c r="BC27" s="34"/>
    </row>
  </sheetData>
  <sheetProtection/>
  <mergeCells count="15">
    <mergeCell ref="B2:D2"/>
    <mergeCell ref="A1:BC1"/>
    <mergeCell ref="AY2:BC2"/>
    <mergeCell ref="AI2:AL2"/>
    <mergeCell ref="AM2:AP2"/>
    <mergeCell ref="AQ2:AT2"/>
    <mergeCell ref="AU2:AX2"/>
    <mergeCell ref="A2:A3"/>
    <mergeCell ref="E2:I2"/>
    <mergeCell ref="AA2:AD2"/>
    <mergeCell ref="AE2:AH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391" t="s">
        <v>133</v>
      </c>
      <c r="B1" s="392"/>
      <c r="C1" s="392"/>
      <c r="D1" s="392"/>
      <c r="E1" s="392"/>
      <c r="F1" s="392"/>
      <c r="G1" s="393"/>
      <c r="H1" s="386">
        <v>43663</v>
      </c>
      <c r="I1" s="387"/>
    </row>
    <row r="2" spans="1:9" ht="18.75">
      <c r="A2" s="116"/>
      <c r="F2" s="388"/>
      <c r="G2" s="388"/>
      <c r="H2" s="389"/>
      <c r="I2" s="389"/>
    </row>
    <row r="3" spans="1:9" ht="18.75">
      <c r="A3" s="390" t="s">
        <v>118</v>
      </c>
      <c r="B3" s="390" t="s">
        <v>119</v>
      </c>
      <c r="C3" s="390"/>
      <c r="D3" s="390"/>
      <c r="E3" s="390"/>
      <c r="F3" s="390"/>
      <c r="G3" s="390"/>
      <c r="H3" s="390"/>
      <c r="I3" s="390"/>
    </row>
    <row r="4" spans="1:9" ht="18.75">
      <c r="A4" s="390"/>
      <c r="B4" s="390" t="s">
        <v>120</v>
      </c>
      <c r="C4" s="390"/>
      <c r="D4" s="390"/>
      <c r="E4" s="390"/>
      <c r="F4" s="390" t="s">
        <v>121</v>
      </c>
      <c r="G4" s="390"/>
      <c r="H4" s="390"/>
      <c r="I4" s="390"/>
    </row>
    <row r="5" spans="1:9" ht="18.75">
      <c r="A5" s="390"/>
      <c r="B5" s="327" t="s">
        <v>68</v>
      </c>
      <c r="C5" s="327" t="s">
        <v>122</v>
      </c>
      <c r="D5" s="327" t="s">
        <v>123</v>
      </c>
      <c r="E5" s="327" t="s">
        <v>1</v>
      </c>
      <c r="F5" s="327" t="s">
        <v>68</v>
      </c>
      <c r="G5" s="327" t="s">
        <v>122</v>
      </c>
      <c r="H5" s="327" t="s">
        <v>123</v>
      </c>
      <c r="I5" s="327" t="s">
        <v>1</v>
      </c>
    </row>
    <row r="6" spans="1:9" ht="18.75">
      <c r="A6" s="328" t="s">
        <v>2</v>
      </c>
      <c r="B6" s="329">
        <v>299</v>
      </c>
      <c r="C6" s="329">
        <v>137</v>
      </c>
      <c r="D6" s="329">
        <v>137</v>
      </c>
      <c r="E6" s="330">
        <f aca="true" t="shared" si="0" ref="E6:E27">D6/B6*100</f>
        <v>45.819397993311036</v>
      </c>
      <c r="F6" s="331"/>
      <c r="G6" s="331"/>
      <c r="H6" s="331"/>
      <c r="I6" s="331"/>
    </row>
    <row r="7" spans="1:9" ht="18.75">
      <c r="A7" s="328" t="s">
        <v>18</v>
      </c>
      <c r="B7" s="332">
        <v>4608</v>
      </c>
      <c r="C7" s="329">
        <v>2716</v>
      </c>
      <c r="D7" s="329">
        <v>2716</v>
      </c>
      <c r="E7" s="330">
        <f t="shared" si="0"/>
        <v>58.94097222222222</v>
      </c>
      <c r="F7" s="333">
        <v>5010</v>
      </c>
      <c r="G7" s="331">
        <v>2572</v>
      </c>
      <c r="H7" s="331">
        <v>2572</v>
      </c>
      <c r="I7" s="330">
        <f>H7/F7*100</f>
        <v>51.3373253493014</v>
      </c>
    </row>
    <row r="8" spans="1:9" ht="18.75">
      <c r="A8" s="328" t="s">
        <v>19</v>
      </c>
      <c r="B8" s="332">
        <v>3451</v>
      </c>
      <c r="C8" s="329">
        <v>2306</v>
      </c>
      <c r="D8" s="329">
        <v>2306</v>
      </c>
      <c r="E8" s="330">
        <f t="shared" si="0"/>
        <v>66.82121124311794</v>
      </c>
      <c r="F8" s="333">
        <v>2795</v>
      </c>
      <c r="G8" s="331">
        <v>2682</v>
      </c>
      <c r="H8" s="331">
        <v>2682</v>
      </c>
      <c r="I8" s="330">
        <f>H8/F8*100</f>
        <v>95.95706618962433</v>
      </c>
    </row>
    <row r="9" spans="1:9" ht="18.75">
      <c r="A9" s="328" t="s">
        <v>3</v>
      </c>
      <c r="B9" s="332">
        <v>3553</v>
      </c>
      <c r="C9" s="329">
        <v>3553</v>
      </c>
      <c r="D9" s="329">
        <v>3553</v>
      </c>
      <c r="E9" s="330">
        <f t="shared" si="0"/>
        <v>100</v>
      </c>
      <c r="F9" s="333">
        <v>3125</v>
      </c>
      <c r="G9" s="331">
        <v>1010</v>
      </c>
      <c r="H9" s="331">
        <v>1010</v>
      </c>
      <c r="I9" s="330">
        <f aca="true" t="shared" si="1" ref="I9:I25">H9/F9*100</f>
        <v>32.32</v>
      </c>
    </row>
    <row r="10" spans="1:9" ht="18.75">
      <c r="A10" s="328" t="s">
        <v>4</v>
      </c>
      <c r="B10" s="332">
        <v>1122</v>
      </c>
      <c r="C10" s="329">
        <v>1122</v>
      </c>
      <c r="D10" s="329">
        <v>1122</v>
      </c>
      <c r="E10" s="330">
        <f t="shared" si="0"/>
        <v>100</v>
      </c>
      <c r="F10" s="333">
        <v>376</v>
      </c>
      <c r="G10" s="331">
        <v>376</v>
      </c>
      <c r="H10" s="331">
        <v>376</v>
      </c>
      <c r="I10" s="330">
        <f t="shared" si="1"/>
        <v>100</v>
      </c>
    </row>
    <row r="11" spans="1:9" ht="18.75">
      <c r="A11" s="328" t="s">
        <v>20</v>
      </c>
      <c r="B11" s="332">
        <v>3230</v>
      </c>
      <c r="C11" s="329">
        <v>3230</v>
      </c>
      <c r="D11" s="329">
        <v>3230</v>
      </c>
      <c r="E11" s="330">
        <f t="shared" si="0"/>
        <v>100</v>
      </c>
      <c r="F11" s="333">
        <v>8426</v>
      </c>
      <c r="G11" s="331">
        <v>5150</v>
      </c>
      <c r="H11" s="331"/>
      <c r="I11" s="330">
        <f t="shared" si="1"/>
        <v>0</v>
      </c>
    </row>
    <row r="12" spans="1:9" ht="18.75">
      <c r="A12" s="328" t="s">
        <v>5</v>
      </c>
      <c r="B12" s="332">
        <v>3911</v>
      </c>
      <c r="C12" s="329">
        <v>777</v>
      </c>
      <c r="D12" s="329">
        <v>777</v>
      </c>
      <c r="E12" s="330">
        <f t="shared" si="0"/>
        <v>19.86704167732038</v>
      </c>
      <c r="F12" s="333">
        <v>3792</v>
      </c>
      <c r="G12" s="331">
        <v>300</v>
      </c>
      <c r="H12" s="331"/>
      <c r="I12" s="330">
        <f t="shared" si="1"/>
        <v>0</v>
      </c>
    </row>
    <row r="13" spans="1:9" ht="18.75">
      <c r="A13" s="328" t="s">
        <v>6</v>
      </c>
      <c r="B13" s="332">
        <v>1508</v>
      </c>
      <c r="C13" s="329">
        <v>1508</v>
      </c>
      <c r="D13" s="329">
        <v>1508</v>
      </c>
      <c r="E13" s="330">
        <f t="shared" si="0"/>
        <v>100</v>
      </c>
      <c r="F13" s="333">
        <v>5181</v>
      </c>
      <c r="G13" s="331">
        <v>993</v>
      </c>
      <c r="H13" s="331">
        <v>993</v>
      </c>
      <c r="I13" s="330">
        <f t="shared" si="1"/>
        <v>19.166184134337</v>
      </c>
    </row>
    <row r="14" spans="1:9" ht="18.75">
      <c r="A14" s="328" t="s">
        <v>7</v>
      </c>
      <c r="B14" s="332">
        <v>2107</v>
      </c>
      <c r="C14" s="329">
        <v>1740</v>
      </c>
      <c r="D14" s="329">
        <v>1620</v>
      </c>
      <c r="E14" s="330">
        <f t="shared" si="0"/>
        <v>76.88656858092074</v>
      </c>
      <c r="F14" s="333">
        <v>1448</v>
      </c>
      <c r="G14" s="331">
        <v>883</v>
      </c>
      <c r="H14" s="331">
        <v>883</v>
      </c>
      <c r="I14" s="330">
        <f t="shared" si="1"/>
        <v>60.98066298342542</v>
      </c>
    </row>
    <row r="15" spans="1:9" ht="18.75">
      <c r="A15" s="328" t="s">
        <v>8</v>
      </c>
      <c r="B15" s="332">
        <v>455</v>
      </c>
      <c r="C15" s="329">
        <v>455</v>
      </c>
      <c r="D15" s="329">
        <v>455</v>
      </c>
      <c r="E15" s="330">
        <f t="shared" si="0"/>
        <v>100</v>
      </c>
      <c r="F15" s="333">
        <v>1447</v>
      </c>
      <c r="G15" s="331">
        <v>1447</v>
      </c>
      <c r="H15" s="331">
        <v>1447</v>
      </c>
      <c r="I15" s="330">
        <f t="shared" si="1"/>
        <v>100</v>
      </c>
    </row>
    <row r="16" spans="1:9" ht="18.75">
      <c r="A16" s="328" t="s">
        <v>9</v>
      </c>
      <c r="B16" s="332">
        <v>3063</v>
      </c>
      <c r="C16" s="329">
        <v>3063</v>
      </c>
      <c r="D16" s="329">
        <v>3063</v>
      </c>
      <c r="E16" s="330">
        <f t="shared" si="0"/>
        <v>100</v>
      </c>
      <c r="F16" s="333">
        <v>920</v>
      </c>
      <c r="G16" s="331">
        <v>920</v>
      </c>
      <c r="H16" s="331">
        <v>920</v>
      </c>
      <c r="I16" s="330">
        <f t="shared" si="1"/>
        <v>100</v>
      </c>
    </row>
    <row r="17" spans="1:9" ht="18.75">
      <c r="A17" s="328" t="s">
        <v>10</v>
      </c>
      <c r="B17" s="332">
        <v>1899</v>
      </c>
      <c r="C17" s="329">
        <v>1899</v>
      </c>
      <c r="D17" s="329">
        <v>1899</v>
      </c>
      <c r="E17" s="330">
        <f t="shared" si="0"/>
        <v>100</v>
      </c>
      <c r="F17" s="333">
        <v>323</v>
      </c>
      <c r="G17" s="331"/>
      <c r="H17" s="331"/>
      <c r="I17" s="330">
        <f t="shared" si="1"/>
        <v>0</v>
      </c>
    </row>
    <row r="18" spans="1:9" ht="18.75">
      <c r="A18" s="328" t="s">
        <v>21</v>
      </c>
      <c r="B18" s="332">
        <v>4581</v>
      </c>
      <c r="C18" s="329">
        <v>3525</v>
      </c>
      <c r="D18" s="329">
        <v>3525</v>
      </c>
      <c r="E18" s="330">
        <f t="shared" si="0"/>
        <v>76.94826457105435</v>
      </c>
      <c r="F18" s="333">
        <v>6554</v>
      </c>
      <c r="G18" s="331">
        <v>426</v>
      </c>
      <c r="H18" s="331"/>
      <c r="I18" s="330">
        <f t="shared" si="1"/>
        <v>0</v>
      </c>
    </row>
    <row r="19" spans="1:9" ht="18.75">
      <c r="A19" s="328" t="s">
        <v>11</v>
      </c>
      <c r="B19" s="332">
        <v>2222</v>
      </c>
      <c r="C19" s="329">
        <v>2222</v>
      </c>
      <c r="D19" s="329">
        <v>2222</v>
      </c>
      <c r="E19" s="330">
        <f t="shared" si="0"/>
        <v>100</v>
      </c>
      <c r="F19" s="333">
        <v>2625</v>
      </c>
      <c r="G19" s="331">
        <v>876</v>
      </c>
      <c r="H19" s="331">
        <v>876</v>
      </c>
      <c r="I19" s="330">
        <f t="shared" si="1"/>
        <v>33.371428571428574</v>
      </c>
    </row>
    <row r="20" spans="1:9" ht="18.75">
      <c r="A20" s="328" t="s">
        <v>12</v>
      </c>
      <c r="B20" s="332">
        <v>2321</v>
      </c>
      <c r="C20" s="329">
        <v>2321</v>
      </c>
      <c r="D20" s="329">
        <v>2321</v>
      </c>
      <c r="E20" s="330">
        <f t="shared" si="0"/>
        <v>100</v>
      </c>
      <c r="F20" s="333">
        <v>2945</v>
      </c>
      <c r="G20" s="331">
        <v>2945</v>
      </c>
      <c r="H20" s="331">
        <v>2750</v>
      </c>
      <c r="I20" s="330">
        <f t="shared" si="1"/>
        <v>93.3786078098472</v>
      </c>
    </row>
    <row r="21" spans="1:9" ht="18.75">
      <c r="A21" s="328" t="s">
        <v>22</v>
      </c>
      <c r="B21" s="332">
        <v>1057</v>
      </c>
      <c r="C21" s="329">
        <v>1057</v>
      </c>
      <c r="D21" s="329">
        <v>1057</v>
      </c>
      <c r="E21" s="330">
        <f t="shared" si="0"/>
        <v>100</v>
      </c>
      <c r="F21" s="333">
        <v>3409</v>
      </c>
      <c r="G21" s="331">
        <v>3409</v>
      </c>
      <c r="H21" s="331"/>
      <c r="I21" s="330">
        <f t="shared" si="1"/>
        <v>0</v>
      </c>
    </row>
    <row r="22" spans="1:9" ht="18.75">
      <c r="A22" s="328" t="s">
        <v>23</v>
      </c>
      <c r="B22" s="332">
        <v>4412</v>
      </c>
      <c r="C22" s="329">
        <v>1500</v>
      </c>
      <c r="D22" s="329">
        <v>1500</v>
      </c>
      <c r="E22" s="330">
        <f t="shared" si="0"/>
        <v>33.998186763372615</v>
      </c>
      <c r="F22" s="333">
        <v>2880</v>
      </c>
      <c r="G22" s="331">
        <v>200</v>
      </c>
      <c r="H22" s="331">
        <v>200</v>
      </c>
      <c r="I22" s="330">
        <f t="shared" si="1"/>
        <v>6.944444444444445</v>
      </c>
    </row>
    <row r="23" spans="1:9" ht="18.75">
      <c r="A23" s="328" t="s">
        <v>13</v>
      </c>
      <c r="B23" s="332">
        <v>3301</v>
      </c>
      <c r="C23" s="329">
        <v>3214</v>
      </c>
      <c r="D23" s="329">
        <v>3214</v>
      </c>
      <c r="E23" s="330">
        <f t="shared" si="0"/>
        <v>97.364435019691</v>
      </c>
      <c r="F23" s="333">
        <v>883</v>
      </c>
      <c r="G23" s="331">
        <v>883</v>
      </c>
      <c r="H23" s="331">
        <v>883</v>
      </c>
      <c r="I23" s="330">
        <f t="shared" si="1"/>
        <v>100</v>
      </c>
    </row>
    <row r="24" spans="1:9" ht="18.75">
      <c r="A24" s="328" t="s">
        <v>14</v>
      </c>
      <c r="B24" s="332">
        <v>3710</v>
      </c>
      <c r="C24" s="329">
        <v>3468</v>
      </c>
      <c r="D24" s="329">
        <v>3468</v>
      </c>
      <c r="E24" s="330">
        <f t="shared" si="0"/>
        <v>93.47708894878706</v>
      </c>
      <c r="F24" s="333">
        <v>1551</v>
      </c>
      <c r="G24" s="331">
        <v>617</v>
      </c>
      <c r="H24" s="331">
        <v>617</v>
      </c>
      <c r="I24" s="330">
        <f t="shared" si="1"/>
        <v>39.78078658929723</v>
      </c>
    </row>
    <row r="25" spans="1:9" ht="18.75">
      <c r="A25" s="328" t="s">
        <v>24</v>
      </c>
      <c r="B25" s="332">
        <v>2913</v>
      </c>
      <c r="C25" s="329">
        <v>2913</v>
      </c>
      <c r="D25" s="329">
        <v>2913</v>
      </c>
      <c r="E25" s="330">
        <f t="shared" si="0"/>
        <v>100</v>
      </c>
      <c r="F25" s="333">
        <v>1376</v>
      </c>
      <c r="G25" s="331">
        <v>637</v>
      </c>
      <c r="H25" s="331">
        <v>395</v>
      </c>
      <c r="I25" s="330">
        <f t="shared" si="1"/>
        <v>28.706395348837212</v>
      </c>
    </row>
    <row r="26" spans="1:9" ht="18.75">
      <c r="A26" s="328" t="s">
        <v>15</v>
      </c>
      <c r="B26" s="332">
        <v>4167</v>
      </c>
      <c r="C26" s="329">
        <v>3916</v>
      </c>
      <c r="D26" s="329">
        <v>3916</v>
      </c>
      <c r="E26" s="330">
        <f t="shared" si="0"/>
        <v>93.97648188144949</v>
      </c>
      <c r="F26" s="333">
        <v>3502</v>
      </c>
      <c r="G26" s="331">
        <v>2089</v>
      </c>
      <c r="H26" s="331">
        <v>2089</v>
      </c>
      <c r="I26" s="330">
        <f>H26/F26*100</f>
        <v>59.6516276413478</v>
      </c>
    </row>
    <row r="27" spans="1:9" ht="18.75">
      <c r="A27" s="334" t="s">
        <v>69</v>
      </c>
      <c r="B27" s="334">
        <f>SUM(B6:B26)</f>
        <v>57890</v>
      </c>
      <c r="C27" s="334">
        <f>SUM(C6:C26)</f>
        <v>46642</v>
      </c>
      <c r="D27" s="334">
        <f>SUM(D6:D26)</f>
        <v>46522</v>
      </c>
      <c r="E27" s="335">
        <f t="shared" si="0"/>
        <v>80.3627569528416</v>
      </c>
      <c r="F27" s="336">
        <f>SUM(F6:F26)</f>
        <v>58568</v>
      </c>
      <c r="G27" s="336">
        <f>SUM(G6:G26)</f>
        <v>28415</v>
      </c>
      <c r="H27" s="336">
        <f>SUM(H6:H26)</f>
        <v>18693</v>
      </c>
      <c r="I27" s="335">
        <f>H27/F27*100</f>
        <v>31.916746346127578</v>
      </c>
    </row>
    <row r="28" spans="1:9" ht="16.5" customHeight="1">
      <c r="A28" s="337" t="s">
        <v>106</v>
      </c>
      <c r="B28" s="338">
        <v>62862</v>
      </c>
      <c r="C28" s="338">
        <v>57156</v>
      </c>
      <c r="D28" s="338">
        <v>55354</v>
      </c>
      <c r="E28" s="339">
        <v>88.05637746174159</v>
      </c>
      <c r="F28" s="338">
        <v>53620</v>
      </c>
      <c r="G28" s="338">
        <v>9267</v>
      </c>
      <c r="H28" s="338">
        <v>8476</v>
      </c>
      <c r="I28" s="339">
        <v>15.807534502051473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F32" sqref="F32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33.75" customHeight="1">
      <c r="A2" s="185"/>
      <c r="B2" s="401" t="s">
        <v>96</v>
      </c>
      <c r="C2" s="402"/>
      <c r="D2" s="402"/>
      <c r="E2" s="402"/>
      <c r="F2" s="402"/>
      <c r="G2" s="402"/>
      <c r="H2" s="402"/>
      <c r="I2" s="402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5"/>
      <c r="Y2" s="185"/>
      <c r="Z2" s="185"/>
    </row>
    <row r="3" spans="1:24" ht="19.5" customHeight="1" thickBot="1">
      <c r="A3" s="187"/>
      <c r="B3" s="188"/>
      <c r="C3" s="188"/>
      <c r="D3" s="188"/>
      <c r="E3" s="188"/>
      <c r="F3" s="400"/>
      <c r="G3" s="400"/>
      <c r="H3" s="188"/>
      <c r="I3" s="189"/>
      <c r="J3" s="388">
        <v>43663</v>
      </c>
      <c r="K3" s="389"/>
      <c r="L3" s="188"/>
      <c r="M3" s="185"/>
      <c r="N3" s="185"/>
      <c r="O3" s="399"/>
      <c r="P3" s="399"/>
      <c r="Q3" s="190"/>
      <c r="R3" s="191"/>
      <c r="S3" s="192"/>
      <c r="T3" s="187"/>
      <c r="U3" s="187"/>
      <c r="V3" s="185"/>
      <c r="W3" s="185"/>
      <c r="X3" s="193"/>
    </row>
    <row r="4" spans="1:26" ht="16.5" customHeight="1" thickBot="1">
      <c r="A4" s="395" t="s">
        <v>17</v>
      </c>
      <c r="B4" s="396" t="s">
        <v>97</v>
      </c>
      <c r="C4" s="396"/>
      <c r="D4" s="396"/>
      <c r="E4" s="396"/>
      <c r="F4" s="396"/>
      <c r="G4" s="397" t="s">
        <v>98</v>
      </c>
      <c r="H4" s="397"/>
      <c r="I4" s="397"/>
      <c r="J4" s="397"/>
      <c r="K4" s="397"/>
      <c r="L4" s="398" t="s">
        <v>99</v>
      </c>
      <c r="M4" s="394"/>
      <c r="N4" s="394"/>
      <c r="O4" s="394"/>
      <c r="P4" s="394"/>
      <c r="Q4" s="394" t="s">
        <v>100</v>
      </c>
      <c r="R4" s="394"/>
      <c r="S4" s="394"/>
      <c r="T4" s="394"/>
      <c r="U4" s="394"/>
      <c r="V4" s="394" t="s">
        <v>101</v>
      </c>
      <c r="W4" s="394"/>
      <c r="X4" s="394"/>
      <c r="Y4" s="394"/>
      <c r="Z4" s="394"/>
    </row>
    <row r="5" spans="1:26" ht="32.25" thickBot="1">
      <c r="A5" s="395"/>
      <c r="B5" s="194" t="s">
        <v>102</v>
      </c>
      <c r="C5" s="195" t="s">
        <v>103</v>
      </c>
      <c r="D5" s="195" t="s">
        <v>104</v>
      </c>
      <c r="E5" s="196" t="s">
        <v>105</v>
      </c>
      <c r="F5" s="197" t="s">
        <v>1</v>
      </c>
      <c r="G5" s="194" t="s">
        <v>102</v>
      </c>
      <c r="H5" s="196" t="s">
        <v>103</v>
      </c>
      <c r="I5" s="195" t="s">
        <v>104</v>
      </c>
      <c r="J5" s="196" t="s">
        <v>105</v>
      </c>
      <c r="K5" s="197" t="s">
        <v>1</v>
      </c>
      <c r="L5" s="194" t="s">
        <v>102</v>
      </c>
      <c r="M5" s="196" t="s">
        <v>103</v>
      </c>
      <c r="N5" s="195" t="s">
        <v>104</v>
      </c>
      <c r="O5" s="196" t="s">
        <v>105</v>
      </c>
      <c r="P5" s="197" t="s">
        <v>1</v>
      </c>
      <c r="Q5" s="194" t="s">
        <v>102</v>
      </c>
      <c r="R5" s="196" t="s">
        <v>103</v>
      </c>
      <c r="S5" s="195" t="s">
        <v>104</v>
      </c>
      <c r="T5" s="195" t="s">
        <v>105</v>
      </c>
      <c r="U5" s="197" t="s">
        <v>1</v>
      </c>
      <c r="V5" s="194" t="s">
        <v>102</v>
      </c>
      <c r="W5" s="196" t="s">
        <v>103</v>
      </c>
      <c r="X5" s="195" t="s">
        <v>104</v>
      </c>
      <c r="Y5" s="195" t="s">
        <v>105</v>
      </c>
      <c r="Z5" s="197" t="s">
        <v>1</v>
      </c>
    </row>
    <row r="6" spans="1:26" ht="15.75">
      <c r="A6" s="198" t="s">
        <v>2</v>
      </c>
      <c r="B6" s="199">
        <v>415</v>
      </c>
      <c r="C6" s="199">
        <v>2</v>
      </c>
      <c r="D6" s="200">
        <v>70</v>
      </c>
      <c r="E6" s="200">
        <f aca="true" t="shared" si="0" ref="E6:E27">C6+D6</f>
        <v>72</v>
      </c>
      <c r="F6" s="201">
        <f>E6/B6*100</f>
        <v>17.349397590361445</v>
      </c>
      <c r="G6" s="199">
        <v>0</v>
      </c>
      <c r="H6" s="199">
        <v>0</v>
      </c>
      <c r="I6" s="202">
        <v>0</v>
      </c>
      <c r="J6" s="200">
        <f aca="true" t="shared" si="1" ref="J6:J26">H6+I6</f>
        <v>0</v>
      </c>
      <c r="K6" s="203">
        <v>0</v>
      </c>
      <c r="L6" s="199">
        <v>0</v>
      </c>
      <c r="M6" s="199">
        <v>0</v>
      </c>
      <c r="N6" s="202"/>
      <c r="O6" s="200">
        <f aca="true" t="shared" si="2" ref="O6:O26">M6+N6</f>
        <v>0</v>
      </c>
      <c r="P6" s="203">
        <v>0</v>
      </c>
      <c r="Q6" s="204">
        <v>0</v>
      </c>
      <c r="R6" s="205">
        <v>0</v>
      </c>
      <c r="S6" s="202"/>
      <c r="T6" s="200">
        <f>R6+S6</f>
        <v>0</v>
      </c>
      <c r="U6" s="203">
        <v>0</v>
      </c>
      <c r="V6" s="204">
        <v>132</v>
      </c>
      <c r="W6" s="199">
        <v>0</v>
      </c>
      <c r="X6" s="206"/>
      <c r="Y6" s="207">
        <f aca="true" t="shared" si="3" ref="Y6:Y26">W6+X6</f>
        <v>0</v>
      </c>
      <c r="Z6" s="203">
        <f>Y6/V6*100</f>
        <v>0</v>
      </c>
    </row>
    <row r="7" spans="1:26" ht="15.75">
      <c r="A7" s="208" t="s">
        <v>18</v>
      </c>
      <c r="B7" s="199">
        <v>3000</v>
      </c>
      <c r="C7" s="199">
        <v>0</v>
      </c>
      <c r="D7" s="206">
        <v>1223</v>
      </c>
      <c r="E7" s="207">
        <f t="shared" si="0"/>
        <v>1223</v>
      </c>
      <c r="F7" s="203">
        <f aca="true" t="shared" si="4" ref="F7:F27">(E7*100)/B7</f>
        <v>40.766666666666666</v>
      </c>
      <c r="G7" s="199">
        <v>5000</v>
      </c>
      <c r="H7" s="199">
        <v>0</v>
      </c>
      <c r="I7" s="206">
        <v>437</v>
      </c>
      <c r="J7" s="200">
        <f t="shared" si="1"/>
        <v>437</v>
      </c>
      <c r="K7" s="203">
        <f>(J7*100)/G7</f>
        <v>8.74</v>
      </c>
      <c r="L7" s="199">
        <v>1500</v>
      </c>
      <c r="M7" s="199">
        <v>0</v>
      </c>
      <c r="N7" s="206"/>
      <c r="O7" s="200">
        <f t="shared" si="2"/>
        <v>0</v>
      </c>
      <c r="P7" s="203">
        <f aca="true" t="shared" si="5" ref="P7:P27">(O7*100)/L7</f>
        <v>0</v>
      </c>
      <c r="Q7" s="204">
        <v>4500</v>
      </c>
      <c r="R7" s="205">
        <v>0</v>
      </c>
      <c r="S7" s="206"/>
      <c r="T7" s="200">
        <f>R7+S7</f>
        <v>0</v>
      </c>
      <c r="U7" s="203">
        <v>0</v>
      </c>
      <c r="V7" s="204">
        <v>4500</v>
      </c>
      <c r="W7" s="199">
        <v>0</v>
      </c>
      <c r="X7" s="206"/>
      <c r="Y7" s="207">
        <f t="shared" si="3"/>
        <v>0</v>
      </c>
      <c r="Z7" s="203">
        <f aca="true" t="shared" si="6" ref="Z7:Z27">(Y7*100)/V7</f>
        <v>0</v>
      </c>
    </row>
    <row r="8" spans="1:26" ht="15.75">
      <c r="A8" s="208" t="s">
        <v>19</v>
      </c>
      <c r="B8" s="199">
        <v>1800</v>
      </c>
      <c r="C8" s="199">
        <v>260</v>
      </c>
      <c r="D8" s="206">
        <v>1185</v>
      </c>
      <c r="E8" s="207">
        <f t="shared" si="0"/>
        <v>1445</v>
      </c>
      <c r="F8" s="203">
        <f t="shared" si="4"/>
        <v>80.27777777777777</v>
      </c>
      <c r="G8" s="199">
        <v>8600</v>
      </c>
      <c r="H8" s="199">
        <v>2000</v>
      </c>
      <c r="I8" s="206">
        <v>7280</v>
      </c>
      <c r="J8" s="200">
        <f t="shared" si="1"/>
        <v>9280</v>
      </c>
      <c r="K8" s="203">
        <f>(J8*100)/G8</f>
        <v>107.90697674418605</v>
      </c>
      <c r="L8" s="199">
        <v>1700</v>
      </c>
      <c r="M8" s="199">
        <v>50</v>
      </c>
      <c r="N8" s="206"/>
      <c r="O8" s="200">
        <f t="shared" si="2"/>
        <v>50</v>
      </c>
      <c r="P8" s="203">
        <f t="shared" si="5"/>
        <v>2.9411764705882355</v>
      </c>
      <c r="Q8" s="204">
        <v>2800</v>
      </c>
      <c r="R8" s="205">
        <v>1050</v>
      </c>
      <c r="S8" s="206"/>
      <c r="T8" s="200">
        <f>R8+S8</f>
        <v>1050</v>
      </c>
      <c r="U8" s="203">
        <f>(T8*100)/Q8</f>
        <v>37.5</v>
      </c>
      <c r="V8" s="204">
        <v>3990</v>
      </c>
      <c r="W8" s="199">
        <v>800</v>
      </c>
      <c r="X8" s="206"/>
      <c r="Y8" s="207">
        <f t="shared" si="3"/>
        <v>800</v>
      </c>
      <c r="Z8" s="203">
        <f t="shared" si="6"/>
        <v>20.050125313283207</v>
      </c>
    </row>
    <row r="9" spans="1:26" ht="15.75">
      <c r="A9" s="208" t="s">
        <v>3</v>
      </c>
      <c r="B9" s="199">
        <v>1230</v>
      </c>
      <c r="C9" s="199">
        <v>0</v>
      </c>
      <c r="D9" s="206">
        <v>1310</v>
      </c>
      <c r="E9" s="207">
        <f t="shared" si="0"/>
        <v>1310</v>
      </c>
      <c r="F9" s="203">
        <f t="shared" si="4"/>
        <v>106.5040650406504</v>
      </c>
      <c r="G9" s="199">
        <v>157</v>
      </c>
      <c r="H9" s="199">
        <v>0</v>
      </c>
      <c r="I9" s="206">
        <v>300</v>
      </c>
      <c r="J9" s="200">
        <f t="shared" si="1"/>
        <v>300</v>
      </c>
      <c r="K9" s="203">
        <f>(J9*100)/G9</f>
        <v>191.0828025477707</v>
      </c>
      <c r="L9" s="199">
        <v>120</v>
      </c>
      <c r="M9" s="199">
        <v>0</v>
      </c>
      <c r="N9" s="206"/>
      <c r="O9" s="200">
        <f t="shared" si="2"/>
        <v>0</v>
      </c>
      <c r="P9" s="203">
        <f t="shared" si="5"/>
        <v>0</v>
      </c>
      <c r="Q9" s="204">
        <v>0</v>
      </c>
      <c r="R9" s="205">
        <v>0</v>
      </c>
      <c r="S9" s="206"/>
      <c r="T9" s="200">
        <f>R9+S9</f>
        <v>0</v>
      </c>
      <c r="U9" s="203">
        <v>0</v>
      </c>
      <c r="V9" s="204">
        <v>593</v>
      </c>
      <c r="W9" s="199">
        <v>0</v>
      </c>
      <c r="X9" s="206"/>
      <c r="Y9" s="207">
        <f t="shared" si="3"/>
        <v>0</v>
      </c>
      <c r="Z9" s="203">
        <f t="shared" si="6"/>
        <v>0</v>
      </c>
    </row>
    <row r="10" spans="1:26" ht="15.75">
      <c r="A10" s="208" t="s">
        <v>4</v>
      </c>
      <c r="B10" s="199">
        <v>3700</v>
      </c>
      <c r="C10" s="199">
        <v>0</v>
      </c>
      <c r="D10" s="206">
        <v>2500</v>
      </c>
      <c r="E10" s="207">
        <f t="shared" si="0"/>
        <v>2500</v>
      </c>
      <c r="F10" s="203">
        <f t="shared" si="4"/>
        <v>67.56756756756756</v>
      </c>
      <c r="G10" s="199">
        <v>0</v>
      </c>
      <c r="H10" s="199">
        <v>0</v>
      </c>
      <c r="I10" s="206">
        <v>0</v>
      </c>
      <c r="J10" s="200">
        <f t="shared" si="1"/>
        <v>0</v>
      </c>
      <c r="K10" s="203">
        <v>0</v>
      </c>
      <c r="L10" s="199">
        <v>1600</v>
      </c>
      <c r="M10" s="199">
        <v>0</v>
      </c>
      <c r="N10" s="206"/>
      <c r="O10" s="200">
        <f t="shared" si="2"/>
        <v>0</v>
      </c>
      <c r="P10" s="203">
        <f t="shared" si="5"/>
        <v>0</v>
      </c>
      <c r="Q10" s="204">
        <v>0</v>
      </c>
      <c r="R10" s="205">
        <v>0</v>
      </c>
      <c r="S10" s="206"/>
      <c r="T10" s="200">
        <v>0</v>
      </c>
      <c r="U10" s="203">
        <v>0</v>
      </c>
      <c r="V10" s="204">
        <v>1650</v>
      </c>
      <c r="W10" s="199">
        <v>200</v>
      </c>
      <c r="X10" s="206"/>
      <c r="Y10" s="207">
        <f t="shared" si="3"/>
        <v>200</v>
      </c>
      <c r="Z10" s="203">
        <f t="shared" si="6"/>
        <v>12.121212121212121</v>
      </c>
    </row>
    <row r="11" spans="1:26" ht="15.75">
      <c r="A11" s="208" t="s">
        <v>20</v>
      </c>
      <c r="B11" s="199">
        <v>1241</v>
      </c>
      <c r="C11" s="199">
        <v>0</v>
      </c>
      <c r="D11" s="206">
        <v>3100</v>
      </c>
      <c r="E11" s="207">
        <f t="shared" si="0"/>
        <v>3100</v>
      </c>
      <c r="F11" s="203">
        <f t="shared" si="4"/>
        <v>249.79854955680904</v>
      </c>
      <c r="G11" s="199">
        <v>1896</v>
      </c>
      <c r="H11" s="199">
        <v>1100</v>
      </c>
      <c r="I11" s="206">
        <v>1300</v>
      </c>
      <c r="J11" s="200">
        <f t="shared" si="1"/>
        <v>2400</v>
      </c>
      <c r="K11" s="203">
        <f>(J11*100)/G11</f>
        <v>126.58227848101266</v>
      </c>
      <c r="L11" s="199">
        <v>1173</v>
      </c>
      <c r="M11" s="199">
        <v>350</v>
      </c>
      <c r="N11" s="206"/>
      <c r="O11" s="200">
        <f t="shared" si="2"/>
        <v>350</v>
      </c>
      <c r="P11" s="203">
        <f t="shared" si="5"/>
        <v>29.838022165387894</v>
      </c>
      <c r="Q11" s="204">
        <v>6554</v>
      </c>
      <c r="R11" s="205">
        <v>1100</v>
      </c>
      <c r="S11" s="206"/>
      <c r="T11" s="200">
        <f aca="true" t="shared" si="7" ref="T11:T26">R11+S11</f>
        <v>1100</v>
      </c>
      <c r="U11" s="203">
        <f>(T11*100)/Q11</f>
        <v>16.783643576441868</v>
      </c>
      <c r="V11" s="204">
        <v>1949</v>
      </c>
      <c r="W11" s="199">
        <v>405</v>
      </c>
      <c r="X11" s="206"/>
      <c r="Y11" s="207">
        <f t="shared" si="3"/>
        <v>405</v>
      </c>
      <c r="Z11" s="203">
        <f t="shared" si="6"/>
        <v>20.779887121600822</v>
      </c>
    </row>
    <row r="12" spans="1:26" ht="15.75">
      <c r="A12" s="208" t="s">
        <v>5</v>
      </c>
      <c r="B12" s="199">
        <v>990</v>
      </c>
      <c r="C12" s="199">
        <v>169</v>
      </c>
      <c r="D12" s="206">
        <v>1031</v>
      </c>
      <c r="E12" s="207">
        <f t="shared" si="0"/>
        <v>1200</v>
      </c>
      <c r="F12" s="203">
        <f t="shared" si="4"/>
        <v>121.21212121212122</v>
      </c>
      <c r="G12" s="199">
        <v>1850</v>
      </c>
      <c r="H12" s="199">
        <v>812</v>
      </c>
      <c r="I12" s="206">
        <v>900</v>
      </c>
      <c r="J12" s="200">
        <f t="shared" si="1"/>
        <v>1712</v>
      </c>
      <c r="K12" s="203">
        <f>(J12*100)/G12</f>
        <v>92.54054054054055</v>
      </c>
      <c r="L12" s="199">
        <v>1180</v>
      </c>
      <c r="M12" s="199">
        <v>200</v>
      </c>
      <c r="N12" s="206"/>
      <c r="O12" s="200">
        <f t="shared" si="2"/>
        <v>200</v>
      </c>
      <c r="P12" s="203">
        <f t="shared" si="5"/>
        <v>16.949152542372882</v>
      </c>
      <c r="Q12" s="204">
        <v>1500</v>
      </c>
      <c r="R12" s="205">
        <v>760</v>
      </c>
      <c r="S12" s="206"/>
      <c r="T12" s="200">
        <f t="shared" si="7"/>
        <v>760</v>
      </c>
      <c r="U12" s="203">
        <f>(T12*100)/Q12</f>
        <v>50.666666666666664</v>
      </c>
      <c r="V12" s="204">
        <v>2400</v>
      </c>
      <c r="W12" s="199">
        <v>312</v>
      </c>
      <c r="X12" s="206"/>
      <c r="Y12" s="207">
        <f t="shared" si="3"/>
        <v>312</v>
      </c>
      <c r="Z12" s="203">
        <f t="shared" si="6"/>
        <v>13</v>
      </c>
    </row>
    <row r="13" spans="1:26" ht="15.75">
      <c r="A13" s="208" t="s">
        <v>6</v>
      </c>
      <c r="B13" s="199">
        <v>1190</v>
      </c>
      <c r="C13" s="199">
        <v>0</v>
      </c>
      <c r="D13" s="206">
        <v>1462</v>
      </c>
      <c r="E13" s="207">
        <f t="shared" si="0"/>
        <v>1462</v>
      </c>
      <c r="F13" s="203">
        <f t="shared" si="4"/>
        <v>122.85714285714286</v>
      </c>
      <c r="G13" s="199">
        <v>11700</v>
      </c>
      <c r="H13" s="199">
        <v>0</v>
      </c>
      <c r="I13" s="206">
        <v>8039</v>
      </c>
      <c r="J13" s="200">
        <f t="shared" si="1"/>
        <v>8039</v>
      </c>
      <c r="K13" s="203">
        <f>(J13*100)/G13</f>
        <v>68.7094017094017</v>
      </c>
      <c r="L13" s="199">
        <v>3258</v>
      </c>
      <c r="M13" s="199">
        <v>0</v>
      </c>
      <c r="N13" s="206"/>
      <c r="O13" s="200">
        <f t="shared" si="2"/>
        <v>0</v>
      </c>
      <c r="P13" s="203">
        <f t="shared" si="5"/>
        <v>0</v>
      </c>
      <c r="Q13" s="204">
        <v>29155</v>
      </c>
      <c r="R13" s="205">
        <v>0</v>
      </c>
      <c r="S13" s="206"/>
      <c r="T13" s="200">
        <f t="shared" si="7"/>
        <v>0</v>
      </c>
      <c r="U13" s="203">
        <f>(T13*100)/Q13</f>
        <v>0</v>
      </c>
      <c r="V13" s="204">
        <v>18350</v>
      </c>
      <c r="W13" s="199">
        <v>0</v>
      </c>
      <c r="X13" s="206"/>
      <c r="Y13" s="207">
        <f t="shared" si="3"/>
        <v>0</v>
      </c>
      <c r="Z13" s="203">
        <f t="shared" si="6"/>
        <v>0</v>
      </c>
    </row>
    <row r="14" spans="1:26" ht="15.75">
      <c r="A14" s="208" t="s">
        <v>7</v>
      </c>
      <c r="B14" s="199">
        <v>1115</v>
      </c>
      <c r="C14" s="199">
        <v>0</v>
      </c>
      <c r="D14" s="206">
        <v>1029</v>
      </c>
      <c r="E14" s="207">
        <f t="shared" si="0"/>
        <v>1029</v>
      </c>
      <c r="F14" s="203">
        <f t="shared" si="4"/>
        <v>92.28699551569507</v>
      </c>
      <c r="G14" s="199">
        <v>0</v>
      </c>
      <c r="H14" s="199">
        <v>0</v>
      </c>
      <c r="I14" s="206">
        <v>0</v>
      </c>
      <c r="J14" s="200">
        <f t="shared" si="1"/>
        <v>0</v>
      </c>
      <c r="K14" s="203">
        <v>0</v>
      </c>
      <c r="L14" s="199">
        <v>1070</v>
      </c>
      <c r="M14" s="199">
        <v>0</v>
      </c>
      <c r="N14" s="206"/>
      <c r="O14" s="200">
        <f t="shared" si="2"/>
        <v>0</v>
      </c>
      <c r="P14" s="203">
        <f t="shared" si="5"/>
        <v>0</v>
      </c>
      <c r="Q14" s="204">
        <v>0</v>
      </c>
      <c r="R14" s="205">
        <v>0</v>
      </c>
      <c r="S14" s="206"/>
      <c r="T14" s="200">
        <f t="shared" si="7"/>
        <v>0</v>
      </c>
      <c r="U14" s="203">
        <v>0</v>
      </c>
      <c r="V14" s="204">
        <v>1337</v>
      </c>
      <c r="W14" s="199">
        <v>832</v>
      </c>
      <c r="X14" s="206"/>
      <c r="Y14" s="207">
        <f t="shared" si="3"/>
        <v>832</v>
      </c>
      <c r="Z14" s="203">
        <f t="shared" si="6"/>
        <v>62.228870605833954</v>
      </c>
    </row>
    <row r="15" spans="1:26" ht="15.75">
      <c r="A15" s="208" t="s">
        <v>8</v>
      </c>
      <c r="B15" s="199">
        <v>818</v>
      </c>
      <c r="C15" s="199">
        <v>0</v>
      </c>
      <c r="D15" s="206">
        <v>1188</v>
      </c>
      <c r="E15" s="207">
        <f t="shared" si="0"/>
        <v>1188</v>
      </c>
      <c r="F15" s="203">
        <f t="shared" si="4"/>
        <v>145.23227383863082</v>
      </c>
      <c r="G15" s="199">
        <v>2028</v>
      </c>
      <c r="H15" s="199">
        <v>1500</v>
      </c>
      <c r="I15" s="206">
        <v>0</v>
      </c>
      <c r="J15" s="200">
        <f t="shared" si="1"/>
        <v>1500</v>
      </c>
      <c r="K15" s="203">
        <f aca="true" t="shared" si="8" ref="K15:K22">(J15*100)/G15</f>
        <v>73.96449704142012</v>
      </c>
      <c r="L15" s="199">
        <v>1227</v>
      </c>
      <c r="M15" s="199">
        <v>0</v>
      </c>
      <c r="N15" s="206"/>
      <c r="O15" s="200">
        <f t="shared" si="2"/>
        <v>0</v>
      </c>
      <c r="P15" s="203">
        <f t="shared" si="5"/>
        <v>0</v>
      </c>
      <c r="Q15" s="204">
        <v>2437</v>
      </c>
      <c r="R15" s="205">
        <v>100</v>
      </c>
      <c r="S15" s="206"/>
      <c r="T15" s="200">
        <f t="shared" si="7"/>
        <v>100</v>
      </c>
      <c r="U15" s="203">
        <f aca="true" t="shared" si="9" ref="U15:U22">(T15*100)/Q15</f>
        <v>4.1034058268362745</v>
      </c>
      <c r="V15" s="204">
        <v>1031</v>
      </c>
      <c r="W15" s="199">
        <v>50</v>
      </c>
      <c r="X15" s="206"/>
      <c r="Y15" s="207">
        <f t="shared" si="3"/>
        <v>50</v>
      </c>
      <c r="Z15" s="203">
        <f t="shared" si="6"/>
        <v>4.849660523763337</v>
      </c>
    </row>
    <row r="16" spans="1:26" ht="15.75">
      <c r="A16" s="208" t="s">
        <v>9</v>
      </c>
      <c r="B16" s="199">
        <v>1080</v>
      </c>
      <c r="C16" s="199">
        <v>140</v>
      </c>
      <c r="D16" s="206">
        <v>1280</v>
      </c>
      <c r="E16" s="207">
        <f t="shared" si="0"/>
        <v>1420</v>
      </c>
      <c r="F16" s="203">
        <f t="shared" si="4"/>
        <v>131.4814814814815</v>
      </c>
      <c r="G16" s="199">
        <v>10800</v>
      </c>
      <c r="H16" s="199">
        <v>8300</v>
      </c>
      <c r="I16" s="206">
        <v>6100</v>
      </c>
      <c r="J16" s="200">
        <f t="shared" si="1"/>
        <v>14400</v>
      </c>
      <c r="K16" s="203">
        <f t="shared" si="8"/>
        <v>133.33333333333334</v>
      </c>
      <c r="L16" s="199">
        <v>2310</v>
      </c>
      <c r="M16" s="199">
        <v>520</v>
      </c>
      <c r="N16" s="206"/>
      <c r="O16" s="200">
        <f t="shared" si="2"/>
        <v>520</v>
      </c>
      <c r="P16" s="203">
        <f t="shared" si="5"/>
        <v>22.51082251082251</v>
      </c>
      <c r="Q16" s="204">
        <v>12800</v>
      </c>
      <c r="R16" s="205">
        <v>7800</v>
      </c>
      <c r="S16" s="206"/>
      <c r="T16" s="200">
        <f t="shared" si="7"/>
        <v>7800</v>
      </c>
      <c r="U16" s="203">
        <f t="shared" si="9"/>
        <v>60.9375</v>
      </c>
      <c r="V16" s="204">
        <v>3565</v>
      </c>
      <c r="W16" s="199">
        <v>1110</v>
      </c>
      <c r="X16" s="206"/>
      <c r="Y16" s="207">
        <f t="shared" si="3"/>
        <v>1110</v>
      </c>
      <c r="Z16" s="203">
        <f t="shared" si="6"/>
        <v>31.136044880785413</v>
      </c>
    </row>
    <row r="17" spans="1:26" ht="15.75">
      <c r="A17" s="208" t="s">
        <v>10</v>
      </c>
      <c r="B17" s="199">
        <v>1700</v>
      </c>
      <c r="C17" s="199">
        <v>0</v>
      </c>
      <c r="D17" s="206">
        <v>1445</v>
      </c>
      <c r="E17" s="207">
        <f t="shared" si="0"/>
        <v>1445</v>
      </c>
      <c r="F17" s="203">
        <f t="shared" si="4"/>
        <v>85</v>
      </c>
      <c r="G17" s="199">
        <v>1200</v>
      </c>
      <c r="H17" s="199">
        <v>0</v>
      </c>
      <c r="I17" s="206">
        <v>0</v>
      </c>
      <c r="J17" s="200">
        <f t="shared" si="1"/>
        <v>0</v>
      </c>
      <c r="K17" s="203">
        <f t="shared" si="8"/>
        <v>0</v>
      </c>
      <c r="L17" s="199">
        <v>1052</v>
      </c>
      <c r="M17" s="199">
        <v>0</v>
      </c>
      <c r="N17" s="206"/>
      <c r="O17" s="200">
        <f t="shared" si="2"/>
        <v>0</v>
      </c>
      <c r="P17" s="203">
        <f t="shared" si="5"/>
        <v>0</v>
      </c>
      <c r="Q17" s="204">
        <v>905</v>
      </c>
      <c r="R17" s="205">
        <v>0</v>
      </c>
      <c r="S17" s="206"/>
      <c r="T17" s="200">
        <f t="shared" si="7"/>
        <v>0</v>
      </c>
      <c r="U17" s="203">
        <f t="shared" si="9"/>
        <v>0</v>
      </c>
      <c r="V17" s="204">
        <v>1472</v>
      </c>
      <c r="W17" s="199">
        <v>142</v>
      </c>
      <c r="X17" s="206"/>
      <c r="Y17" s="207">
        <f t="shared" si="3"/>
        <v>142</v>
      </c>
      <c r="Z17" s="203">
        <f t="shared" si="6"/>
        <v>9.646739130434783</v>
      </c>
    </row>
    <row r="18" spans="1:26" ht="15.75">
      <c r="A18" s="208" t="s">
        <v>21</v>
      </c>
      <c r="B18" s="199">
        <v>2730</v>
      </c>
      <c r="C18" s="199">
        <v>482</v>
      </c>
      <c r="D18" s="206">
        <v>2358</v>
      </c>
      <c r="E18" s="207">
        <f t="shared" si="0"/>
        <v>2840</v>
      </c>
      <c r="F18" s="203">
        <f t="shared" si="4"/>
        <v>104.02930402930403</v>
      </c>
      <c r="G18" s="199">
        <v>4000</v>
      </c>
      <c r="H18" s="199">
        <v>0</v>
      </c>
      <c r="I18" s="206">
        <v>3036</v>
      </c>
      <c r="J18" s="200">
        <f t="shared" si="1"/>
        <v>3036</v>
      </c>
      <c r="K18" s="203">
        <f t="shared" si="8"/>
        <v>75.9</v>
      </c>
      <c r="L18" s="199">
        <v>3330</v>
      </c>
      <c r="M18" s="199">
        <v>475</v>
      </c>
      <c r="N18" s="206"/>
      <c r="O18" s="200">
        <f t="shared" si="2"/>
        <v>475</v>
      </c>
      <c r="P18" s="203">
        <f t="shared" si="5"/>
        <v>14.264264264264265</v>
      </c>
      <c r="Q18" s="204">
        <v>7700</v>
      </c>
      <c r="R18" s="205">
        <v>0</v>
      </c>
      <c r="S18" s="206"/>
      <c r="T18" s="200">
        <f t="shared" si="7"/>
        <v>0</v>
      </c>
      <c r="U18" s="203">
        <f t="shared" si="9"/>
        <v>0</v>
      </c>
      <c r="V18" s="204">
        <v>3510</v>
      </c>
      <c r="W18" s="199">
        <v>560</v>
      </c>
      <c r="X18" s="206"/>
      <c r="Y18" s="207">
        <f t="shared" si="3"/>
        <v>560</v>
      </c>
      <c r="Z18" s="203">
        <f t="shared" si="6"/>
        <v>15.954415954415955</v>
      </c>
    </row>
    <row r="19" spans="1:26" ht="15.75">
      <c r="A19" s="208" t="s">
        <v>11</v>
      </c>
      <c r="B19" s="199">
        <v>1605</v>
      </c>
      <c r="C19" s="199">
        <v>141</v>
      </c>
      <c r="D19" s="206">
        <v>1686</v>
      </c>
      <c r="E19" s="207">
        <f t="shared" si="0"/>
        <v>1827</v>
      </c>
      <c r="F19" s="203">
        <f t="shared" si="4"/>
        <v>113.83177570093459</v>
      </c>
      <c r="G19" s="199">
        <v>7120</v>
      </c>
      <c r="H19" s="199">
        <v>360</v>
      </c>
      <c r="I19" s="206">
        <v>7982</v>
      </c>
      <c r="J19" s="200">
        <f t="shared" si="1"/>
        <v>8342</v>
      </c>
      <c r="K19" s="203">
        <f t="shared" si="8"/>
        <v>117.16292134831461</v>
      </c>
      <c r="L19" s="199">
        <v>1580</v>
      </c>
      <c r="M19" s="199">
        <v>1056</v>
      </c>
      <c r="N19" s="206"/>
      <c r="O19" s="200">
        <f t="shared" si="2"/>
        <v>1056</v>
      </c>
      <c r="P19" s="203">
        <f t="shared" si="5"/>
        <v>66.83544303797468</v>
      </c>
      <c r="Q19" s="204">
        <v>6590</v>
      </c>
      <c r="R19" s="205">
        <v>0</v>
      </c>
      <c r="S19" s="206"/>
      <c r="T19" s="200">
        <f t="shared" si="7"/>
        <v>0</v>
      </c>
      <c r="U19" s="203">
        <f t="shared" si="9"/>
        <v>0</v>
      </c>
      <c r="V19" s="204">
        <v>2565</v>
      </c>
      <c r="W19" s="199">
        <v>208</v>
      </c>
      <c r="X19" s="206"/>
      <c r="Y19" s="207">
        <f t="shared" si="3"/>
        <v>208</v>
      </c>
      <c r="Z19" s="203">
        <f t="shared" si="6"/>
        <v>8.10916179337232</v>
      </c>
    </row>
    <row r="20" spans="1:26" ht="15.75">
      <c r="A20" s="208" t="s">
        <v>12</v>
      </c>
      <c r="B20" s="199">
        <v>1705</v>
      </c>
      <c r="C20" s="199">
        <v>204</v>
      </c>
      <c r="D20" s="206">
        <v>2213</v>
      </c>
      <c r="E20" s="207">
        <f t="shared" si="0"/>
        <v>2417</v>
      </c>
      <c r="F20" s="203">
        <f t="shared" si="4"/>
        <v>141.75953079178885</v>
      </c>
      <c r="G20" s="199">
        <v>4656</v>
      </c>
      <c r="H20" s="199">
        <v>614</v>
      </c>
      <c r="I20" s="206">
        <v>3005</v>
      </c>
      <c r="J20" s="200">
        <f t="shared" si="1"/>
        <v>3619</v>
      </c>
      <c r="K20" s="203">
        <f t="shared" si="8"/>
        <v>77.72766323024055</v>
      </c>
      <c r="L20" s="199">
        <v>2991</v>
      </c>
      <c r="M20" s="199">
        <v>376</v>
      </c>
      <c r="N20" s="206"/>
      <c r="O20" s="200">
        <f t="shared" si="2"/>
        <v>376</v>
      </c>
      <c r="P20" s="203">
        <f t="shared" si="5"/>
        <v>12.571046472751588</v>
      </c>
      <c r="Q20" s="204">
        <v>4400</v>
      </c>
      <c r="R20" s="205">
        <v>150</v>
      </c>
      <c r="S20" s="206"/>
      <c r="T20" s="200">
        <f t="shared" si="7"/>
        <v>150</v>
      </c>
      <c r="U20" s="203">
        <f t="shared" si="9"/>
        <v>3.409090909090909</v>
      </c>
      <c r="V20" s="204">
        <v>2664</v>
      </c>
      <c r="W20" s="199">
        <v>155</v>
      </c>
      <c r="X20" s="206"/>
      <c r="Y20" s="207">
        <f t="shared" si="3"/>
        <v>155</v>
      </c>
      <c r="Z20" s="203">
        <f t="shared" si="6"/>
        <v>5.818318318318318</v>
      </c>
    </row>
    <row r="21" spans="1:26" ht="15.75">
      <c r="A21" s="208" t="s">
        <v>22</v>
      </c>
      <c r="B21" s="209">
        <v>3013</v>
      </c>
      <c r="C21" s="199">
        <v>11</v>
      </c>
      <c r="D21" s="206">
        <v>3465</v>
      </c>
      <c r="E21" s="207">
        <f t="shared" si="0"/>
        <v>3476</v>
      </c>
      <c r="F21" s="203">
        <f t="shared" si="4"/>
        <v>115.3667441088616</v>
      </c>
      <c r="G21" s="199">
        <v>5700</v>
      </c>
      <c r="H21" s="199">
        <v>2536</v>
      </c>
      <c r="I21" s="206">
        <v>5019</v>
      </c>
      <c r="J21" s="200">
        <f t="shared" si="1"/>
        <v>7555</v>
      </c>
      <c r="K21" s="203">
        <f t="shared" si="8"/>
        <v>132.5438596491228</v>
      </c>
      <c r="L21" s="199">
        <v>2026</v>
      </c>
      <c r="M21" s="199">
        <v>163</v>
      </c>
      <c r="N21" s="206"/>
      <c r="O21" s="200">
        <f t="shared" si="2"/>
        <v>163</v>
      </c>
      <c r="P21" s="203">
        <f t="shared" si="5"/>
        <v>8.045409674234946</v>
      </c>
      <c r="Q21" s="204">
        <v>6460</v>
      </c>
      <c r="R21" s="205">
        <v>1732</v>
      </c>
      <c r="S21" s="206"/>
      <c r="T21" s="200">
        <f t="shared" si="7"/>
        <v>1732</v>
      </c>
      <c r="U21" s="203">
        <f t="shared" si="9"/>
        <v>26.811145510835914</v>
      </c>
      <c r="V21" s="204">
        <v>2200</v>
      </c>
      <c r="W21" s="199">
        <v>56</v>
      </c>
      <c r="X21" s="206"/>
      <c r="Y21" s="207">
        <f t="shared" si="3"/>
        <v>56</v>
      </c>
      <c r="Z21" s="203">
        <f t="shared" si="6"/>
        <v>2.5454545454545454</v>
      </c>
    </row>
    <row r="22" spans="1:26" ht="15.75">
      <c r="A22" s="208" t="s">
        <v>23</v>
      </c>
      <c r="B22" s="199">
        <v>1257</v>
      </c>
      <c r="C22" s="199">
        <v>283</v>
      </c>
      <c r="D22" s="206">
        <v>1380</v>
      </c>
      <c r="E22" s="207">
        <f t="shared" si="0"/>
        <v>1663</v>
      </c>
      <c r="F22" s="203">
        <f t="shared" si="4"/>
        <v>132.29912490055688</v>
      </c>
      <c r="G22" s="199">
        <v>10757</v>
      </c>
      <c r="H22" s="199">
        <v>6478</v>
      </c>
      <c r="I22" s="206">
        <v>7829</v>
      </c>
      <c r="J22" s="200">
        <f t="shared" si="1"/>
        <v>14307</v>
      </c>
      <c r="K22" s="203">
        <f t="shared" si="8"/>
        <v>133.00176629171702</v>
      </c>
      <c r="L22" s="199">
        <v>746</v>
      </c>
      <c r="M22" s="199">
        <v>54</v>
      </c>
      <c r="N22" s="206"/>
      <c r="O22" s="200">
        <f t="shared" si="2"/>
        <v>54</v>
      </c>
      <c r="P22" s="203">
        <f t="shared" si="5"/>
        <v>7.238605898123325</v>
      </c>
      <c r="Q22" s="204">
        <v>14437</v>
      </c>
      <c r="R22" s="205">
        <v>4685</v>
      </c>
      <c r="S22" s="206"/>
      <c r="T22" s="200">
        <f t="shared" si="7"/>
        <v>4685</v>
      </c>
      <c r="U22" s="203">
        <f t="shared" si="9"/>
        <v>32.45134030615779</v>
      </c>
      <c r="V22" s="204">
        <v>2567</v>
      </c>
      <c r="W22" s="199">
        <v>313</v>
      </c>
      <c r="X22" s="206"/>
      <c r="Y22" s="207">
        <f t="shared" si="3"/>
        <v>313</v>
      </c>
      <c r="Z22" s="203">
        <f t="shared" si="6"/>
        <v>12.193221659524736</v>
      </c>
    </row>
    <row r="23" spans="1:26" ht="15.75">
      <c r="A23" s="208" t="s">
        <v>13</v>
      </c>
      <c r="B23" s="199">
        <v>2340</v>
      </c>
      <c r="C23" s="199">
        <v>0</v>
      </c>
      <c r="D23" s="206">
        <v>2410</v>
      </c>
      <c r="E23" s="207">
        <f t="shared" si="0"/>
        <v>2410</v>
      </c>
      <c r="F23" s="203">
        <f t="shared" si="4"/>
        <v>102.99145299145299</v>
      </c>
      <c r="G23" s="199">
        <v>0</v>
      </c>
      <c r="H23" s="199">
        <v>0</v>
      </c>
      <c r="I23" s="206">
        <v>0</v>
      </c>
      <c r="J23" s="200">
        <f t="shared" si="1"/>
        <v>0</v>
      </c>
      <c r="K23" s="203">
        <v>0</v>
      </c>
      <c r="L23" s="199">
        <v>1700</v>
      </c>
      <c r="M23" s="199">
        <v>0</v>
      </c>
      <c r="N23" s="206"/>
      <c r="O23" s="200">
        <f t="shared" si="2"/>
        <v>0</v>
      </c>
      <c r="P23" s="203">
        <f t="shared" si="5"/>
        <v>0</v>
      </c>
      <c r="Q23" s="204">
        <v>0</v>
      </c>
      <c r="R23" s="205">
        <v>0</v>
      </c>
      <c r="S23" s="206"/>
      <c r="T23" s="200">
        <f t="shared" si="7"/>
        <v>0</v>
      </c>
      <c r="U23" s="203">
        <v>0</v>
      </c>
      <c r="V23" s="204">
        <v>1872</v>
      </c>
      <c r="W23" s="199">
        <v>150</v>
      </c>
      <c r="X23" s="206"/>
      <c r="Y23" s="207">
        <f t="shared" si="3"/>
        <v>150</v>
      </c>
      <c r="Z23" s="203">
        <f t="shared" si="6"/>
        <v>8.012820512820513</v>
      </c>
    </row>
    <row r="24" spans="1:26" ht="15.75">
      <c r="A24" s="208" t="s">
        <v>14</v>
      </c>
      <c r="B24" s="199">
        <v>2000</v>
      </c>
      <c r="C24" s="199">
        <v>0</v>
      </c>
      <c r="D24" s="206">
        <v>3527</v>
      </c>
      <c r="E24" s="207">
        <f t="shared" si="0"/>
        <v>3527</v>
      </c>
      <c r="F24" s="203">
        <f t="shared" si="4"/>
        <v>176.35</v>
      </c>
      <c r="G24" s="199">
        <v>4000</v>
      </c>
      <c r="H24" s="199">
        <v>555</v>
      </c>
      <c r="I24" s="206">
        <v>3419</v>
      </c>
      <c r="J24" s="200">
        <f t="shared" si="1"/>
        <v>3974</v>
      </c>
      <c r="K24" s="203">
        <f>(J24*100)/G24</f>
        <v>99.35</v>
      </c>
      <c r="L24" s="199">
        <v>500</v>
      </c>
      <c r="M24" s="199">
        <v>200</v>
      </c>
      <c r="N24" s="206"/>
      <c r="O24" s="200">
        <f t="shared" si="2"/>
        <v>200</v>
      </c>
      <c r="P24" s="203">
        <f t="shared" si="5"/>
        <v>40</v>
      </c>
      <c r="Q24" s="204">
        <v>10000</v>
      </c>
      <c r="R24" s="205">
        <v>5000</v>
      </c>
      <c r="S24" s="206"/>
      <c r="T24" s="200">
        <f t="shared" si="7"/>
        <v>5000</v>
      </c>
      <c r="U24" s="203">
        <f>(T24*100)/Q24</f>
        <v>50</v>
      </c>
      <c r="V24" s="204">
        <v>41300</v>
      </c>
      <c r="W24" s="199">
        <v>0</v>
      </c>
      <c r="X24" s="206"/>
      <c r="Y24" s="207">
        <f t="shared" si="3"/>
        <v>0</v>
      </c>
      <c r="Z24" s="203">
        <f t="shared" si="6"/>
        <v>0</v>
      </c>
    </row>
    <row r="25" spans="1:26" ht="15.75">
      <c r="A25" s="208" t="s">
        <v>24</v>
      </c>
      <c r="B25" s="210">
        <v>1257</v>
      </c>
      <c r="C25" s="210">
        <v>283</v>
      </c>
      <c r="D25" s="211">
        <v>1315</v>
      </c>
      <c r="E25" s="212">
        <f t="shared" si="0"/>
        <v>1598</v>
      </c>
      <c r="F25" s="213">
        <f t="shared" si="4"/>
        <v>127.12808273667463</v>
      </c>
      <c r="G25" s="210">
        <v>1784</v>
      </c>
      <c r="H25" s="210">
        <v>0</v>
      </c>
      <c r="I25" s="211">
        <v>0</v>
      </c>
      <c r="J25" s="214">
        <f t="shared" si="1"/>
        <v>0</v>
      </c>
      <c r="K25" s="213">
        <f>(J25*100)/G25</f>
        <v>0</v>
      </c>
      <c r="L25" s="210">
        <v>1682</v>
      </c>
      <c r="M25" s="210">
        <v>0</v>
      </c>
      <c r="N25" s="211"/>
      <c r="O25" s="214">
        <f t="shared" si="2"/>
        <v>0</v>
      </c>
      <c r="P25" s="213">
        <f t="shared" si="5"/>
        <v>0</v>
      </c>
      <c r="Q25" s="215">
        <v>0</v>
      </c>
      <c r="R25" s="216">
        <v>0</v>
      </c>
      <c r="S25" s="211"/>
      <c r="T25" s="214">
        <f t="shared" si="7"/>
        <v>0</v>
      </c>
      <c r="U25" s="213" t="e">
        <f>(T25*100)/Q25</f>
        <v>#DIV/0!</v>
      </c>
      <c r="V25" s="215">
        <v>2567</v>
      </c>
      <c r="W25" s="210">
        <v>313</v>
      </c>
      <c r="X25" s="211"/>
      <c r="Y25" s="212">
        <f t="shared" si="3"/>
        <v>313</v>
      </c>
      <c r="Z25" s="213">
        <f t="shared" si="6"/>
        <v>12.193221659524736</v>
      </c>
    </row>
    <row r="26" spans="1:26" ht="15.75">
      <c r="A26" s="217" t="s">
        <v>15</v>
      </c>
      <c r="B26" s="199">
        <v>6845</v>
      </c>
      <c r="C26" s="199">
        <v>1472</v>
      </c>
      <c r="D26" s="218">
        <v>3339</v>
      </c>
      <c r="E26" s="219">
        <f t="shared" si="0"/>
        <v>4811</v>
      </c>
      <c r="F26" s="220">
        <f t="shared" si="4"/>
        <v>70.28487947406866</v>
      </c>
      <c r="G26" s="199">
        <v>15436</v>
      </c>
      <c r="H26" s="199">
        <v>11617</v>
      </c>
      <c r="I26" s="218">
        <v>19140</v>
      </c>
      <c r="J26" s="200">
        <f t="shared" si="1"/>
        <v>30757</v>
      </c>
      <c r="K26" s="220">
        <f>(J26*100)/G26</f>
        <v>199.25498833894792</v>
      </c>
      <c r="L26" s="199">
        <v>6845</v>
      </c>
      <c r="M26" s="199">
        <v>2294</v>
      </c>
      <c r="N26" s="218"/>
      <c r="O26" s="200">
        <f t="shared" si="2"/>
        <v>2294</v>
      </c>
      <c r="P26" s="220">
        <f t="shared" si="5"/>
        <v>33.513513513513516</v>
      </c>
      <c r="Q26" s="204">
        <v>43447</v>
      </c>
      <c r="R26" s="205">
        <v>9406</v>
      </c>
      <c r="S26" s="221"/>
      <c r="T26" s="200">
        <f t="shared" si="7"/>
        <v>9406</v>
      </c>
      <c r="U26" s="220">
        <f>(T26*100)/Q26</f>
        <v>21.649365894077842</v>
      </c>
      <c r="V26" s="204">
        <v>19300</v>
      </c>
      <c r="W26" s="199">
        <v>3178</v>
      </c>
      <c r="X26" s="206"/>
      <c r="Y26" s="207">
        <f t="shared" si="3"/>
        <v>3178</v>
      </c>
      <c r="Z26" s="203">
        <f t="shared" si="6"/>
        <v>16.466321243523318</v>
      </c>
    </row>
    <row r="27" spans="1:26" ht="15.75">
      <c r="A27" s="222" t="s">
        <v>26</v>
      </c>
      <c r="B27" s="223">
        <f>SUM(B6:B26)</f>
        <v>41031</v>
      </c>
      <c r="C27" s="224">
        <f>SUM(C6:C26)</f>
        <v>3447</v>
      </c>
      <c r="D27" s="224">
        <f>SUM(D6:D26)</f>
        <v>38516</v>
      </c>
      <c r="E27" s="224">
        <f t="shared" si="0"/>
        <v>41963</v>
      </c>
      <c r="F27" s="225">
        <f t="shared" si="4"/>
        <v>102.2714532914138</v>
      </c>
      <c r="G27" s="223">
        <f>SUM(G6:G26)</f>
        <v>96684</v>
      </c>
      <c r="H27" s="224">
        <f>SUM(H6:H26)</f>
        <v>35872</v>
      </c>
      <c r="I27" s="224">
        <f>SUM(I6:I26)</f>
        <v>73786</v>
      </c>
      <c r="J27" s="224">
        <f>SUM(H27,I27)</f>
        <v>109658</v>
      </c>
      <c r="K27" s="225">
        <f>(J27*100)/G27</f>
        <v>113.41897314964213</v>
      </c>
      <c r="L27" s="223">
        <f>SUM(L6:L26)</f>
        <v>37590</v>
      </c>
      <c r="M27" s="224">
        <f>SUM(M6:M26)</f>
        <v>5738</v>
      </c>
      <c r="N27" s="224">
        <f>SUM(N6:N26)</f>
        <v>0</v>
      </c>
      <c r="O27" s="224">
        <f>N27+M27</f>
        <v>5738</v>
      </c>
      <c r="P27" s="225">
        <f t="shared" si="5"/>
        <v>15.264698057994147</v>
      </c>
      <c r="Q27" s="223">
        <f>SUM(Q6:Q26)</f>
        <v>153685</v>
      </c>
      <c r="R27" s="224">
        <f>SUM(R6:R26)</f>
        <v>31783</v>
      </c>
      <c r="S27" s="224">
        <f>SUM(S6:S26)</f>
        <v>0</v>
      </c>
      <c r="T27" s="224">
        <f>S27+R27</f>
        <v>31783</v>
      </c>
      <c r="U27" s="225">
        <f>(T27*100)/Q27</f>
        <v>20.680612942056804</v>
      </c>
      <c r="V27" s="223">
        <f>SUM(V6:V26)</f>
        <v>119514</v>
      </c>
      <c r="W27" s="224">
        <f>SUM(W6:W26)</f>
        <v>8784</v>
      </c>
      <c r="X27" s="224">
        <f>SUM(X6:X26)</f>
        <v>0</v>
      </c>
      <c r="Y27" s="224">
        <f>X27+W27</f>
        <v>8784</v>
      </c>
      <c r="Z27" s="225">
        <f t="shared" si="6"/>
        <v>7.349766554545911</v>
      </c>
    </row>
    <row r="28" spans="1:26" ht="15.75">
      <c r="A28" s="226" t="s">
        <v>106</v>
      </c>
      <c r="B28" s="227">
        <v>43252</v>
      </c>
      <c r="C28" s="228">
        <v>5014.4</v>
      </c>
      <c r="D28" s="228">
        <v>38521</v>
      </c>
      <c r="E28" s="228">
        <v>43535.4</v>
      </c>
      <c r="F28" s="229">
        <v>100.65522981596227</v>
      </c>
      <c r="G28" s="227">
        <v>97751</v>
      </c>
      <c r="H28" s="228">
        <v>34591.3</v>
      </c>
      <c r="I28" s="228">
        <v>64153</v>
      </c>
      <c r="J28" s="228">
        <v>98744.3</v>
      </c>
      <c r="K28" s="229">
        <v>101.0161532874344</v>
      </c>
      <c r="L28" s="227"/>
      <c r="M28" s="228"/>
      <c r="N28" s="230"/>
      <c r="O28" s="228"/>
      <c r="P28" s="229"/>
      <c r="Q28" s="231"/>
      <c r="R28" s="228"/>
      <c r="S28" s="230"/>
      <c r="T28" s="228"/>
      <c r="U28" s="232"/>
      <c r="V28" s="227"/>
      <c r="W28" s="228"/>
      <c r="X28" s="230"/>
      <c r="Y28" s="228"/>
      <c r="Z28" s="232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A7" sqref="A7:A27"/>
    </sheetView>
  </sheetViews>
  <sheetFormatPr defaultColWidth="9.00390625" defaultRowHeight="12.75"/>
  <cols>
    <col min="1" max="1" width="19.25390625" style="119" customWidth="1"/>
    <col min="2" max="2" width="8.875" style="119" customWidth="1"/>
    <col min="3" max="3" width="7.375" style="119" customWidth="1"/>
    <col min="4" max="4" width="8.625" style="119" customWidth="1"/>
    <col min="5" max="5" width="9.25390625" style="119" customWidth="1"/>
    <col min="6" max="6" width="9.375" style="119" customWidth="1"/>
    <col min="7" max="7" width="6.75390625" style="119" customWidth="1"/>
    <col min="8" max="8" width="6.875" style="119" customWidth="1"/>
    <col min="9" max="9" width="6.625" style="119" customWidth="1"/>
    <col min="10" max="10" width="6.75390625" style="119" customWidth="1"/>
    <col min="11" max="11" width="7.375" style="119" customWidth="1"/>
    <col min="12" max="12" width="8.125" style="119" customWidth="1"/>
    <col min="13" max="13" width="8.25390625" style="119" customWidth="1"/>
    <col min="14" max="14" width="8.625" style="119" customWidth="1"/>
    <col min="15" max="15" width="7.00390625" style="119" customWidth="1"/>
    <col min="16" max="16" width="7.25390625" style="119" customWidth="1"/>
    <col min="17" max="16384" width="8.875" style="119" customWidth="1"/>
  </cols>
  <sheetData>
    <row r="1" spans="1:16" ht="15.75" customHeight="1">
      <c r="A1" s="117"/>
      <c r="B1" s="412" t="s">
        <v>70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3">
        <v>43663</v>
      </c>
      <c r="P1" s="413"/>
    </row>
    <row r="2" spans="1:16" ht="15.75">
      <c r="A2" s="117" t="s">
        <v>71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118"/>
      <c r="P2" s="118"/>
    </row>
    <row r="3" spans="1:16" ht="15.75" customHeight="1">
      <c r="A3" s="414" t="s">
        <v>72</v>
      </c>
      <c r="B3" s="415" t="s">
        <v>73</v>
      </c>
      <c r="C3" s="415"/>
      <c r="D3" s="415"/>
      <c r="E3" s="416" t="s">
        <v>74</v>
      </c>
      <c r="F3" s="416"/>
      <c r="G3" s="416"/>
      <c r="H3" s="416"/>
      <c r="I3" s="416"/>
      <c r="J3" s="416"/>
      <c r="K3" s="417" t="s">
        <v>75</v>
      </c>
      <c r="L3" s="417"/>
      <c r="M3" s="418" t="s">
        <v>76</v>
      </c>
      <c r="N3" s="418"/>
      <c r="O3" s="418"/>
      <c r="P3" s="418"/>
    </row>
    <row r="4" spans="1:16" ht="15.75" customHeight="1">
      <c r="A4" s="414"/>
      <c r="B4" s="419" t="s">
        <v>77</v>
      </c>
      <c r="C4" s="421" t="s">
        <v>78</v>
      </c>
      <c r="D4" s="421"/>
      <c r="E4" s="416"/>
      <c r="F4" s="416"/>
      <c r="G4" s="416"/>
      <c r="H4" s="416"/>
      <c r="I4" s="416"/>
      <c r="J4" s="416"/>
      <c r="K4" s="415" t="s">
        <v>79</v>
      </c>
      <c r="L4" s="415"/>
      <c r="M4" s="403" t="s">
        <v>80</v>
      </c>
      <c r="N4" s="403"/>
      <c r="O4" s="404" t="s">
        <v>81</v>
      </c>
      <c r="P4" s="404"/>
    </row>
    <row r="5" spans="1:16" ht="15.75" customHeight="1">
      <c r="A5" s="414"/>
      <c r="B5" s="419"/>
      <c r="C5" s="405" t="s">
        <v>82</v>
      </c>
      <c r="D5" s="405"/>
      <c r="E5" s="406" t="s">
        <v>83</v>
      </c>
      <c r="F5" s="406"/>
      <c r="G5" s="407" t="s">
        <v>84</v>
      </c>
      <c r="H5" s="407"/>
      <c r="I5" s="408" t="s">
        <v>85</v>
      </c>
      <c r="J5" s="408"/>
      <c r="K5" s="409" t="s">
        <v>86</v>
      </c>
      <c r="L5" s="409"/>
      <c r="M5" s="410" t="s">
        <v>84</v>
      </c>
      <c r="N5" s="410"/>
      <c r="O5" s="411" t="s">
        <v>84</v>
      </c>
      <c r="P5" s="411"/>
    </row>
    <row r="6" spans="1:16" ht="16.5" customHeight="1">
      <c r="A6" s="414"/>
      <c r="B6" s="420"/>
      <c r="C6" s="120" t="s">
        <v>113</v>
      </c>
      <c r="D6" s="121" t="s">
        <v>116</v>
      </c>
      <c r="E6" s="122" t="s">
        <v>87</v>
      </c>
      <c r="F6" s="123" t="s">
        <v>88</v>
      </c>
      <c r="G6" s="122" t="s">
        <v>87</v>
      </c>
      <c r="H6" s="123" t="s">
        <v>88</v>
      </c>
      <c r="I6" s="122" t="s">
        <v>87</v>
      </c>
      <c r="J6" s="123" t="s">
        <v>88</v>
      </c>
      <c r="K6" s="122" t="s">
        <v>87</v>
      </c>
      <c r="L6" s="123" t="s">
        <v>88</v>
      </c>
      <c r="M6" s="122" t="s">
        <v>87</v>
      </c>
      <c r="N6" s="123" t="s">
        <v>88</v>
      </c>
      <c r="O6" s="122" t="s">
        <v>87</v>
      </c>
      <c r="P6" s="123" t="s">
        <v>88</v>
      </c>
    </row>
    <row r="7" spans="1:16" ht="16.5" customHeight="1">
      <c r="A7" s="326" t="s">
        <v>2</v>
      </c>
      <c r="B7" s="124">
        <v>64</v>
      </c>
      <c r="C7" s="125">
        <v>64</v>
      </c>
      <c r="D7" s="125">
        <v>64</v>
      </c>
      <c r="E7" s="126">
        <v>98</v>
      </c>
      <c r="F7" s="127">
        <v>98</v>
      </c>
      <c r="G7" s="126">
        <v>0.5</v>
      </c>
      <c r="H7" s="127">
        <v>0.5</v>
      </c>
      <c r="I7" s="128">
        <v>0.3</v>
      </c>
      <c r="J7" s="129">
        <v>0.3</v>
      </c>
      <c r="K7" s="130">
        <f aca="true" t="shared" si="0" ref="K7:K29">G7/D7*1000</f>
        <v>7.8125</v>
      </c>
      <c r="L7" s="131">
        <v>7.8</v>
      </c>
      <c r="M7" s="132"/>
      <c r="N7" s="133"/>
      <c r="O7" s="134"/>
      <c r="P7" s="133"/>
    </row>
    <row r="8" spans="1:16" ht="15" customHeight="1">
      <c r="A8" s="135" t="s">
        <v>89</v>
      </c>
      <c r="B8" s="136">
        <v>1183</v>
      </c>
      <c r="C8" s="137">
        <v>1170</v>
      </c>
      <c r="D8" s="137">
        <v>1170</v>
      </c>
      <c r="E8" s="126">
        <v>1977</v>
      </c>
      <c r="F8" s="127">
        <v>1967</v>
      </c>
      <c r="G8" s="126">
        <v>13.6</v>
      </c>
      <c r="H8" s="127">
        <v>13.4</v>
      </c>
      <c r="I8" s="126">
        <v>10.6</v>
      </c>
      <c r="J8" s="127">
        <v>10.5</v>
      </c>
      <c r="K8" s="130">
        <f t="shared" si="0"/>
        <v>11.623931623931623</v>
      </c>
      <c r="L8" s="138">
        <v>11.2</v>
      </c>
      <c r="M8" s="132">
        <v>526</v>
      </c>
      <c r="N8" s="132">
        <v>526</v>
      </c>
      <c r="O8" s="139">
        <v>3</v>
      </c>
      <c r="P8" s="132">
        <v>3</v>
      </c>
    </row>
    <row r="9" spans="1:16" ht="15">
      <c r="A9" s="135" t="s">
        <v>90</v>
      </c>
      <c r="B9" s="136">
        <v>1130</v>
      </c>
      <c r="C9" s="137">
        <v>1130</v>
      </c>
      <c r="D9" s="137">
        <v>1130</v>
      </c>
      <c r="E9" s="126">
        <v>2821.6</v>
      </c>
      <c r="F9" s="127">
        <v>2633.7</v>
      </c>
      <c r="G9" s="126">
        <v>14.7</v>
      </c>
      <c r="H9" s="127">
        <v>14.6</v>
      </c>
      <c r="I9" s="140">
        <v>13</v>
      </c>
      <c r="J9" s="127">
        <v>14.4</v>
      </c>
      <c r="K9" s="130">
        <f t="shared" si="0"/>
        <v>13.008849557522124</v>
      </c>
      <c r="L9" s="138">
        <v>13</v>
      </c>
      <c r="M9" s="132">
        <v>780</v>
      </c>
      <c r="N9" s="132">
        <v>780</v>
      </c>
      <c r="O9" s="139">
        <v>4</v>
      </c>
      <c r="P9" s="132">
        <v>4</v>
      </c>
    </row>
    <row r="10" spans="1:16" ht="15">
      <c r="A10" s="135" t="s">
        <v>3</v>
      </c>
      <c r="B10" s="136">
        <v>395</v>
      </c>
      <c r="C10" s="137">
        <v>412</v>
      </c>
      <c r="D10" s="137">
        <v>412</v>
      </c>
      <c r="E10" s="126">
        <v>661.4</v>
      </c>
      <c r="F10" s="127">
        <v>622.1</v>
      </c>
      <c r="G10" s="126">
        <v>4.3</v>
      </c>
      <c r="H10" s="127">
        <v>4.1</v>
      </c>
      <c r="I10" s="126">
        <v>3.9</v>
      </c>
      <c r="J10" s="127">
        <v>3.7</v>
      </c>
      <c r="K10" s="130">
        <f t="shared" si="0"/>
        <v>10.436893203883495</v>
      </c>
      <c r="L10" s="138">
        <v>10.3</v>
      </c>
      <c r="M10" s="133">
        <v>251.5</v>
      </c>
      <c r="N10" s="132">
        <v>172</v>
      </c>
      <c r="O10" s="139">
        <v>2.2</v>
      </c>
      <c r="P10" s="132">
        <v>1.5</v>
      </c>
    </row>
    <row r="11" spans="1:16" ht="14.25" customHeight="1">
      <c r="A11" s="135" t="s">
        <v>4</v>
      </c>
      <c r="B11" s="136">
        <v>612</v>
      </c>
      <c r="C11" s="137">
        <v>612</v>
      </c>
      <c r="D11" s="137">
        <v>612</v>
      </c>
      <c r="E11" s="126">
        <v>1207.8</v>
      </c>
      <c r="F11" s="127">
        <v>1178.3</v>
      </c>
      <c r="G11" s="126">
        <v>7.6</v>
      </c>
      <c r="H11" s="127">
        <v>7.3</v>
      </c>
      <c r="I11" s="126">
        <v>6.6</v>
      </c>
      <c r="J11" s="127">
        <v>6.4</v>
      </c>
      <c r="K11" s="130">
        <f t="shared" si="0"/>
        <v>12.41830065359477</v>
      </c>
      <c r="L11" s="138">
        <v>12</v>
      </c>
      <c r="M11" s="133">
        <v>629</v>
      </c>
      <c r="N11" s="132">
        <v>415</v>
      </c>
      <c r="O11" s="139">
        <v>4</v>
      </c>
      <c r="P11" s="132">
        <v>3</v>
      </c>
    </row>
    <row r="12" spans="1:16" ht="15">
      <c r="A12" s="135" t="s">
        <v>20</v>
      </c>
      <c r="B12" s="136">
        <v>482</v>
      </c>
      <c r="C12" s="137">
        <v>482</v>
      </c>
      <c r="D12" s="137">
        <v>482</v>
      </c>
      <c r="E12" s="126">
        <v>1290.9</v>
      </c>
      <c r="F12" s="127">
        <v>1125.3</v>
      </c>
      <c r="G12" s="126">
        <v>8.9</v>
      </c>
      <c r="H12" s="127">
        <v>8.8</v>
      </c>
      <c r="I12" s="126">
        <v>8.5</v>
      </c>
      <c r="J12" s="127">
        <v>8.2</v>
      </c>
      <c r="K12" s="130">
        <f t="shared" si="0"/>
        <v>18.464730290456433</v>
      </c>
      <c r="L12" s="138">
        <v>19</v>
      </c>
      <c r="M12" s="133">
        <v>1026</v>
      </c>
      <c r="N12" s="132">
        <v>967.2</v>
      </c>
      <c r="O12" s="139">
        <v>10.7</v>
      </c>
      <c r="P12" s="132">
        <v>9.8</v>
      </c>
    </row>
    <row r="13" spans="1:16" ht="15">
      <c r="A13" s="135" t="s">
        <v>5</v>
      </c>
      <c r="B13" s="136">
        <v>592</v>
      </c>
      <c r="C13" s="137">
        <v>612</v>
      </c>
      <c r="D13" s="137">
        <v>612</v>
      </c>
      <c r="E13" s="126">
        <v>970</v>
      </c>
      <c r="F13" s="127">
        <v>940</v>
      </c>
      <c r="G13" s="126">
        <v>7.1</v>
      </c>
      <c r="H13" s="127">
        <v>6.8</v>
      </c>
      <c r="I13" s="126">
        <v>6.7</v>
      </c>
      <c r="J13" s="127">
        <v>6.5</v>
      </c>
      <c r="K13" s="130">
        <f t="shared" si="0"/>
        <v>11.601307189542482</v>
      </c>
      <c r="L13" s="138">
        <v>9.7</v>
      </c>
      <c r="M13" s="133">
        <v>446</v>
      </c>
      <c r="N13" s="133">
        <v>444</v>
      </c>
      <c r="O13" s="139">
        <v>3.2</v>
      </c>
      <c r="P13" s="132">
        <v>3</v>
      </c>
    </row>
    <row r="14" spans="1:16" ht="15">
      <c r="A14" s="135" t="s">
        <v>6</v>
      </c>
      <c r="B14" s="136">
        <v>2736</v>
      </c>
      <c r="C14" s="137">
        <v>2682</v>
      </c>
      <c r="D14" s="137">
        <v>2682</v>
      </c>
      <c r="E14" s="126">
        <v>4449</v>
      </c>
      <c r="F14" s="127">
        <v>4130</v>
      </c>
      <c r="G14" s="126">
        <v>26</v>
      </c>
      <c r="H14" s="127" t="s">
        <v>128</v>
      </c>
      <c r="I14" s="126">
        <v>25</v>
      </c>
      <c r="J14" s="127">
        <v>24</v>
      </c>
      <c r="K14" s="130">
        <f t="shared" si="0"/>
        <v>9.694258016405668</v>
      </c>
      <c r="L14" s="138">
        <v>8.4</v>
      </c>
      <c r="M14" s="133">
        <v>440</v>
      </c>
      <c r="N14" s="132">
        <v>440</v>
      </c>
      <c r="O14" s="139">
        <v>2.2</v>
      </c>
      <c r="P14" s="132">
        <v>2.2</v>
      </c>
    </row>
    <row r="15" spans="1:16" ht="15">
      <c r="A15" s="135" t="s">
        <v>7</v>
      </c>
      <c r="B15" s="136">
        <v>544</v>
      </c>
      <c r="C15" s="137">
        <v>536</v>
      </c>
      <c r="D15" s="137">
        <v>536</v>
      </c>
      <c r="E15" s="126">
        <v>1011.3</v>
      </c>
      <c r="F15" s="127">
        <v>1037.4</v>
      </c>
      <c r="G15" s="126">
        <v>5.7</v>
      </c>
      <c r="H15" s="127">
        <v>5.9</v>
      </c>
      <c r="I15" s="126">
        <v>5.2</v>
      </c>
      <c r="J15" s="127">
        <v>5.2</v>
      </c>
      <c r="K15" s="130">
        <f t="shared" si="0"/>
        <v>10.634328358208956</v>
      </c>
      <c r="L15" s="138">
        <v>10.6</v>
      </c>
      <c r="M15" s="133">
        <v>61.2</v>
      </c>
      <c r="N15" s="132">
        <v>57.3</v>
      </c>
      <c r="O15" s="139">
        <v>0.4</v>
      </c>
      <c r="P15" s="132">
        <v>0.3</v>
      </c>
    </row>
    <row r="16" spans="1:16" ht="16.5" customHeight="1">
      <c r="A16" s="135" t="s">
        <v>8</v>
      </c>
      <c r="B16" s="136">
        <v>500</v>
      </c>
      <c r="C16" s="137">
        <v>493</v>
      </c>
      <c r="D16" s="137">
        <v>493</v>
      </c>
      <c r="E16" s="126">
        <v>1176.8</v>
      </c>
      <c r="F16" s="127">
        <v>1373.3</v>
      </c>
      <c r="G16" s="126">
        <v>6.2</v>
      </c>
      <c r="H16" s="127">
        <v>8.5</v>
      </c>
      <c r="I16" s="126">
        <v>5.9</v>
      </c>
      <c r="J16" s="127">
        <v>7.8</v>
      </c>
      <c r="K16" s="130">
        <f t="shared" si="0"/>
        <v>12.57606490872211</v>
      </c>
      <c r="L16" s="138">
        <v>13</v>
      </c>
      <c r="M16" s="133">
        <v>2285</v>
      </c>
      <c r="N16" s="132">
        <v>2262</v>
      </c>
      <c r="O16" s="141">
        <v>15</v>
      </c>
      <c r="P16" s="142">
        <v>14</v>
      </c>
    </row>
    <row r="17" spans="1:16" ht="16.5" customHeight="1">
      <c r="A17" s="135" t="s">
        <v>9</v>
      </c>
      <c r="B17" s="143">
        <v>1400</v>
      </c>
      <c r="C17" s="144">
        <v>1544</v>
      </c>
      <c r="D17" s="144">
        <v>1544</v>
      </c>
      <c r="E17" s="145">
        <v>5797</v>
      </c>
      <c r="F17" s="146">
        <v>2865</v>
      </c>
      <c r="G17" s="145">
        <v>39</v>
      </c>
      <c r="H17" s="146">
        <v>19.1</v>
      </c>
      <c r="I17" s="145">
        <v>38.7</v>
      </c>
      <c r="J17" s="146">
        <v>18.8</v>
      </c>
      <c r="K17" s="147">
        <f t="shared" si="0"/>
        <v>25.259067357512954</v>
      </c>
      <c r="L17" s="148">
        <v>19.1</v>
      </c>
      <c r="M17" s="133">
        <v>385</v>
      </c>
      <c r="N17" s="149">
        <v>363</v>
      </c>
      <c r="O17" s="150">
        <v>2</v>
      </c>
      <c r="P17" s="151">
        <v>2</v>
      </c>
    </row>
    <row r="18" spans="1:16" ht="15">
      <c r="A18" s="135" t="s">
        <v>10</v>
      </c>
      <c r="B18" s="136">
        <v>475</v>
      </c>
      <c r="C18" s="137">
        <v>523</v>
      </c>
      <c r="D18" s="137">
        <v>523</v>
      </c>
      <c r="E18" s="126">
        <v>878</v>
      </c>
      <c r="F18" s="127">
        <v>923.7</v>
      </c>
      <c r="G18" s="126">
        <v>5.4</v>
      </c>
      <c r="H18" s="127">
        <v>5.1</v>
      </c>
      <c r="I18" s="126">
        <v>5</v>
      </c>
      <c r="J18" s="127">
        <v>5</v>
      </c>
      <c r="K18" s="130">
        <f t="shared" si="0"/>
        <v>10.325047801147228</v>
      </c>
      <c r="L18" s="138">
        <v>9</v>
      </c>
      <c r="M18" s="133">
        <v>908</v>
      </c>
      <c r="N18" s="132">
        <v>818.8</v>
      </c>
      <c r="O18" s="152">
        <v>5.4</v>
      </c>
      <c r="P18" s="153">
        <v>5</v>
      </c>
    </row>
    <row r="19" spans="1:16" ht="15">
      <c r="A19" s="135" t="s">
        <v>91</v>
      </c>
      <c r="B19" s="136">
        <v>1258</v>
      </c>
      <c r="C19" s="137">
        <v>1217</v>
      </c>
      <c r="D19" s="137">
        <v>1217</v>
      </c>
      <c r="E19" s="126">
        <v>2730</v>
      </c>
      <c r="F19" s="127">
        <v>2730</v>
      </c>
      <c r="G19" s="126">
        <v>14.3</v>
      </c>
      <c r="H19" s="127">
        <v>14.3</v>
      </c>
      <c r="I19" s="126">
        <v>11.3</v>
      </c>
      <c r="J19" s="127">
        <v>10.9</v>
      </c>
      <c r="K19" s="130">
        <f t="shared" si="0"/>
        <v>11.750205423171735</v>
      </c>
      <c r="L19" s="138">
        <v>11.6</v>
      </c>
      <c r="M19" s="133">
        <v>642</v>
      </c>
      <c r="N19" s="132">
        <v>642</v>
      </c>
      <c r="O19" s="152">
        <v>4</v>
      </c>
      <c r="P19" s="153">
        <v>4</v>
      </c>
    </row>
    <row r="20" spans="1:16" ht="15">
      <c r="A20" s="135" t="s">
        <v>11</v>
      </c>
      <c r="B20" s="136">
        <v>1250</v>
      </c>
      <c r="C20" s="137">
        <v>1220</v>
      </c>
      <c r="D20" s="137">
        <v>1220</v>
      </c>
      <c r="E20" s="126">
        <v>2845.4</v>
      </c>
      <c r="F20" s="127">
        <v>2727.8</v>
      </c>
      <c r="G20" s="126">
        <v>15</v>
      </c>
      <c r="H20" s="127">
        <v>14.9</v>
      </c>
      <c r="I20" s="126">
        <v>12.8</v>
      </c>
      <c r="J20" s="127">
        <v>12.5</v>
      </c>
      <c r="K20" s="130">
        <f t="shared" si="0"/>
        <v>12.295081967213115</v>
      </c>
      <c r="L20" s="138">
        <v>11.7</v>
      </c>
      <c r="M20" s="133">
        <v>188</v>
      </c>
      <c r="N20" s="132">
        <v>186</v>
      </c>
      <c r="O20" s="152">
        <v>1</v>
      </c>
      <c r="P20" s="153">
        <v>1</v>
      </c>
    </row>
    <row r="21" spans="1:67" s="162" customFormat="1" ht="16.5" customHeight="1">
      <c r="A21" s="135" t="s">
        <v>12</v>
      </c>
      <c r="B21" s="154">
        <v>623</v>
      </c>
      <c r="C21" s="155">
        <v>589</v>
      </c>
      <c r="D21" s="155">
        <v>589</v>
      </c>
      <c r="E21" s="140">
        <v>859</v>
      </c>
      <c r="F21" s="156">
        <v>980</v>
      </c>
      <c r="G21" s="140">
        <v>5.5</v>
      </c>
      <c r="H21" s="156">
        <v>6.6</v>
      </c>
      <c r="I21" s="140">
        <v>3.6</v>
      </c>
      <c r="J21" s="156">
        <v>4.3</v>
      </c>
      <c r="K21" s="130">
        <f t="shared" si="0"/>
        <v>9.33786078098472</v>
      </c>
      <c r="L21" s="157">
        <v>10.9</v>
      </c>
      <c r="M21" s="133">
        <v>292.5</v>
      </c>
      <c r="N21" s="158">
        <v>341.8</v>
      </c>
      <c r="O21" s="159">
        <v>1.5</v>
      </c>
      <c r="P21" s="160">
        <v>1.8</v>
      </c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</row>
    <row r="22" spans="1:16" ht="15">
      <c r="A22" s="135" t="s">
        <v>22</v>
      </c>
      <c r="B22" s="136">
        <v>1011</v>
      </c>
      <c r="C22" s="137">
        <v>1010</v>
      </c>
      <c r="D22" s="137">
        <v>1010</v>
      </c>
      <c r="E22" s="126">
        <v>1863</v>
      </c>
      <c r="F22" s="127">
        <v>1998</v>
      </c>
      <c r="G22" s="126">
        <v>13.3</v>
      </c>
      <c r="H22" s="127">
        <v>13.5</v>
      </c>
      <c r="I22" s="126">
        <v>12.4</v>
      </c>
      <c r="J22" s="127">
        <v>12.9</v>
      </c>
      <c r="K22" s="130">
        <f t="shared" si="0"/>
        <v>13.16831683168317</v>
      </c>
      <c r="L22" s="138">
        <v>13</v>
      </c>
      <c r="M22" s="133">
        <v>1698</v>
      </c>
      <c r="N22" s="132">
        <v>1896</v>
      </c>
      <c r="O22" s="152">
        <v>6.2</v>
      </c>
      <c r="P22" s="153">
        <v>7.8</v>
      </c>
    </row>
    <row r="23" spans="1:16" ht="15" customHeight="1">
      <c r="A23" s="135" t="s">
        <v>92</v>
      </c>
      <c r="B23" s="136">
        <v>1761</v>
      </c>
      <c r="C23" s="137">
        <v>1646</v>
      </c>
      <c r="D23" s="137">
        <v>1646</v>
      </c>
      <c r="E23" s="126">
        <v>6826</v>
      </c>
      <c r="F23" s="163">
        <v>6773</v>
      </c>
      <c r="G23" s="164">
        <v>37.8</v>
      </c>
      <c r="H23" s="127">
        <v>34</v>
      </c>
      <c r="I23" s="126">
        <v>35.7</v>
      </c>
      <c r="J23" s="127">
        <v>33.1</v>
      </c>
      <c r="K23" s="130">
        <f t="shared" si="0"/>
        <v>22.964763061968405</v>
      </c>
      <c r="L23" s="138">
        <v>19.3</v>
      </c>
      <c r="M23" s="133">
        <v>651.9</v>
      </c>
      <c r="N23" s="132">
        <v>632.5</v>
      </c>
      <c r="O23" s="152">
        <v>4.5</v>
      </c>
      <c r="P23" s="153">
        <v>3.5</v>
      </c>
    </row>
    <row r="24" spans="1:16" ht="15">
      <c r="A24" s="135" t="s">
        <v>13</v>
      </c>
      <c r="B24" s="136">
        <v>466</v>
      </c>
      <c r="C24" s="137">
        <v>466</v>
      </c>
      <c r="D24" s="137">
        <v>466</v>
      </c>
      <c r="E24" s="126">
        <v>1000.2</v>
      </c>
      <c r="F24" s="127">
        <v>973.9</v>
      </c>
      <c r="G24" s="126">
        <v>5.6</v>
      </c>
      <c r="H24" s="127">
        <v>4.8</v>
      </c>
      <c r="I24" s="126">
        <v>3.2</v>
      </c>
      <c r="J24" s="127">
        <v>2.4</v>
      </c>
      <c r="K24" s="130">
        <f t="shared" si="0"/>
        <v>12.017167381974248</v>
      </c>
      <c r="L24" s="138">
        <v>10.8</v>
      </c>
      <c r="M24" s="133">
        <v>451</v>
      </c>
      <c r="N24" s="132">
        <v>450.1</v>
      </c>
      <c r="O24" s="152">
        <v>4</v>
      </c>
      <c r="P24" s="153">
        <v>3.8</v>
      </c>
    </row>
    <row r="25" spans="1:16" ht="15">
      <c r="A25" s="135" t="s">
        <v>14</v>
      </c>
      <c r="B25" s="136">
        <v>1490</v>
      </c>
      <c r="C25" s="137">
        <v>1497</v>
      </c>
      <c r="D25" s="137">
        <v>1497</v>
      </c>
      <c r="E25" s="127">
        <v>4592</v>
      </c>
      <c r="F25" s="127">
        <v>4390</v>
      </c>
      <c r="G25" s="126">
        <v>25.2</v>
      </c>
      <c r="H25" s="127">
        <v>22.7</v>
      </c>
      <c r="I25" s="126">
        <v>23.4</v>
      </c>
      <c r="J25" s="127">
        <v>20.5</v>
      </c>
      <c r="K25" s="130">
        <f t="shared" si="0"/>
        <v>16.833667334669336</v>
      </c>
      <c r="L25" s="138">
        <v>15.2</v>
      </c>
      <c r="M25" s="132"/>
      <c r="N25" s="132"/>
      <c r="O25" s="165"/>
      <c r="P25" s="166"/>
    </row>
    <row r="26" spans="1:16" ht="15">
      <c r="A26" s="135" t="s">
        <v>93</v>
      </c>
      <c r="B26" s="136">
        <v>721</v>
      </c>
      <c r="C26" s="137">
        <v>740</v>
      </c>
      <c r="D26" s="137">
        <v>740</v>
      </c>
      <c r="E26" s="126">
        <v>916.6</v>
      </c>
      <c r="F26" s="127">
        <v>950.7</v>
      </c>
      <c r="G26" s="126">
        <v>6.4</v>
      </c>
      <c r="H26" s="127">
        <v>7.5</v>
      </c>
      <c r="I26" s="126">
        <v>5.8</v>
      </c>
      <c r="J26" s="127">
        <v>7</v>
      </c>
      <c r="K26" s="130">
        <f t="shared" si="0"/>
        <v>8.64864864864865</v>
      </c>
      <c r="L26" s="138">
        <v>9.2</v>
      </c>
      <c r="M26" s="132">
        <v>2410</v>
      </c>
      <c r="N26" s="132">
        <v>2477</v>
      </c>
      <c r="O26" s="139">
        <v>10</v>
      </c>
      <c r="P26" s="132">
        <v>10</v>
      </c>
    </row>
    <row r="27" spans="1:16" ht="15">
      <c r="A27" s="135" t="s">
        <v>15</v>
      </c>
      <c r="B27" s="136">
        <v>4619</v>
      </c>
      <c r="C27" s="137">
        <v>4682</v>
      </c>
      <c r="D27" s="137">
        <v>4682</v>
      </c>
      <c r="E27" s="126">
        <v>16604</v>
      </c>
      <c r="F27" s="127">
        <v>14982</v>
      </c>
      <c r="G27" s="126">
        <v>87</v>
      </c>
      <c r="H27" s="127">
        <v>82</v>
      </c>
      <c r="I27" s="126">
        <v>72</v>
      </c>
      <c r="J27" s="127">
        <v>73</v>
      </c>
      <c r="K27" s="130">
        <f t="shared" si="0"/>
        <v>18.58180264844084</v>
      </c>
      <c r="L27" s="138">
        <v>18.8</v>
      </c>
      <c r="M27" s="132">
        <v>955</v>
      </c>
      <c r="N27" s="132">
        <v>1162</v>
      </c>
      <c r="O27" s="139">
        <v>5</v>
      </c>
      <c r="P27" s="132">
        <v>6</v>
      </c>
    </row>
    <row r="28" spans="1:16" ht="0.75" customHeight="1">
      <c r="A28" s="167" t="s">
        <v>94</v>
      </c>
      <c r="B28" s="168">
        <v>100</v>
      </c>
      <c r="C28" s="169">
        <v>100</v>
      </c>
      <c r="D28" s="169">
        <v>100</v>
      </c>
      <c r="E28" s="170">
        <v>68</v>
      </c>
      <c r="F28" s="171">
        <v>0</v>
      </c>
      <c r="G28" s="170">
        <v>0.7</v>
      </c>
      <c r="H28" s="171">
        <v>0.7</v>
      </c>
      <c r="I28" s="170">
        <v>2.4</v>
      </c>
      <c r="J28" s="172">
        <v>2.4</v>
      </c>
      <c r="K28" s="173">
        <f t="shared" si="0"/>
        <v>6.999999999999999</v>
      </c>
      <c r="L28" s="174">
        <v>7</v>
      </c>
      <c r="M28" s="175"/>
      <c r="N28" s="176"/>
      <c r="O28" s="177"/>
      <c r="P28" s="178"/>
    </row>
    <row r="29" spans="1:16" ht="14.25">
      <c r="A29" s="179" t="s">
        <v>95</v>
      </c>
      <c r="B29" s="180">
        <f aca="true" t="shared" si="1" ref="B29:J29">SUM(B7:B27)</f>
        <v>23312</v>
      </c>
      <c r="C29" s="180">
        <f t="shared" si="1"/>
        <v>23327</v>
      </c>
      <c r="D29" s="180">
        <f t="shared" si="1"/>
        <v>23327</v>
      </c>
      <c r="E29" s="181">
        <f t="shared" si="1"/>
        <v>60574.99999999999</v>
      </c>
      <c r="F29" s="181">
        <f t="shared" si="1"/>
        <v>55399.2</v>
      </c>
      <c r="G29" s="181">
        <f t="shared" si="1"/>
        <v>349.1</v>
      </c>
      <c r="H29" s="181">
        <f t="shared" si="1"/>
        <v>294.4</v>
      </c>
      <c r="I29" s="181">
        <f t="shared" si="1"/>
        <v>309.6</v>
      </c>
      <c r="J29" s="181">
        <f t="shared" si="1"/>
        <v>287.4</v>
      </c>
      <c r="K29" s="182">
        <f t="shared" si="0"/>
        <v>14.965490633171862</v>
      </c>
      <c r="L29" s="183">
        <v>14</v>
      </c>
      <c r="M29" s="181">
        <f>SUM(M7:M28)</f>
        <v>15026.1</v>
      </c>
      <c r="N29" s="184">
        <f>SUM(N7:N28)</f>
        <v>15032.7</v>
      </c>
      <c r="O29" s="184">
        <f>SUM(O7:O28)</f>
        <v>88.3</v>
      </c>
      <c r="P29" s="184">
        <f>SUM(P7:P28)</f>
        <v>85.69999999999999</v>
      </c>
    </row>
    <row r="30" ht="12.75">
      <c r="A30" s="161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A31" sqref="A31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422" t="s">
        <v>117</v>
      </c>
      <c r="B1" s="422"/>
    </row>
    <row r="2" spans="1:2" ht="35.25" customHeight="1">
      <c r="A2" s="423"/>
      <c r="B2" s="423"/>
    </row>
    <row r="3" spans="1:2" ht="42" customHeight="1">
      <c r="A3" s="1"/>
      <c r="B3" s="1"/>
    </row>
    <row r="4" spans="1:2" ht="12.75">
      <c r="A4" s="424" t="s">
        <v>0</v>
      </c>
      <c r="B4" s="424" t="s">
        <v>25</v>
      </c>
    </row>
    <row r="5" spans="1:2" ht="12.75">
      <c r="A5" s="425"/>
      <c r="B5" s="425"/>
    </row>
    <row r="6" spans="1:2" ht="22.5" customHeight="1">
      <c r="A6" s="2" t="s">
        <v>2</v>
      </c>
      <c r="B6" s="3" t="s">
        <v>137</v>
      </c>
    </row>
    <row r="7" spans="1:2" ht="20.25" customHeight="1">
      <c r="A7" s="2" t="s">
        <v>18</v>
      </c>
      <c r="B7" s="3" t="s">
        <v>140</v>
      </c>
    </row>
    <row r="8" spans="1:2" ht="20.25" customHeight="1">
      <c r="A8" s="2" t="s">
        <v>19</v>
      </c>
      <c r="B8" s="3" t="s">
        <v>127</v>
      </c>
    </row>
    <row r="9" spans="1:2" ht="21.75" customHeight="1">
      <c r="A9" s="2" t="s">
        <v>3</v>
      </c>
      <c r="B9" s="3" t="s">
        <v>139</v>
      </c>
    </row>
    <row r="10" spans="1:2" ht="20.25" customHeight="1">
      <c r="A10" s="2" t="s">
        <v>4</v>
      </c>
      <c r="B10" s="3" t="s">
        <v>129</v>
      </c>
    </row>
    <row r="11" spans="1:2" ht="19.5" customHeight="1">
      <c r="A11" s="2" t="s">
        <v>20</v>
      </c>
      <c r="B11" s="3"/>
    </row>
    <row r="12" spans="1:2" ht="19.5" customHeight="1">
      <c r="A12" s="2" t="s">
        <v>5</v>
      </c>
      <c r="B12" s="3"/>
    </row>
    <row r="13" spans="1:2" ht="20.25" customHeight="1">
      <c r="A13" s="2" t="s">
        <v>6</v>
      </c>
      <c r="B13" s="3" t="s">
        <v>124</v>
      </c>
    </row>
    <row r="14" spans="1:2" ht="18.75">
      <c r="A14" s="2" t="s">
        <v>7</v>
      </c>
      <c r="B14" s="3" t="s">
        <v>136</v>
      </c>
    </row>
    <row r="15" spans="1:2" ht="20.25" customHeight="1">
      <c r="A15" s="2" t="s">
        <v>8</v>
      </c>
      <c r="B15" s="3" t="s">
        <v>132</v>
      </c>
    </row>
    <row r="16" spans="1:2" ht="20.25" customHeight="1">
      <c r="A16" s="2" t="s">
        <v>9</v>
      </c>
      <c r="B16" s="3" t="s">
        <v>126</v>
      </c>
    </row>
    <row r="17" spans="1:2" ht="18.75" customHeight="1">
      <c r="A17" s="2" t="s">
        <v>10</v>
      </c>
      <c r="B17" s="3" t="s">
        <v>141</v>
      </c>
    </row>
    <row r="18" spans="1:2" ht="18.75">
      <c r="A18" s="2" t="s">
        <v>21</v>
      </c>
      <c r="B18" s="3" t="s">
        <v>127</v>
      </c>
    </row>
    <row r="19" spans="1:2" ht="18.75">
      <c r="A19" s="2" t="s">
        <v>11</v>
      </c>
      <c r="B19" s="3" t="s">
        <v>125</v>
      </c>
    </row>
    <row r="20" spans="1:2" ht="20.25" customHeight="1">
      <c r="A20" s="2" t="s">
        <v>12</v>
      </c>
      <c r="B20" s="3" t="s">
        <v>130</v>
      </c>
    </row>
    <row r="21" spans="1:2" ht="18.75">
      <c r="A21" s="2" t="s">
        <v>22</v>
      </c>
      <c r="B21" s="3"/>
    </row>
    <row r="22" spans="1:2" ht="18.75">
      <c r="A22" s="2" t="s">
        <v>23</v>
      </c>
      <c r="B22" s="3" t="s">
        <v>131</v>
      </c>
    </row>
    <row r="23" spans="1:2" ht="18.75">
      <c r="A23" s="2" t="s">
        <v>13</v>
      </c>
      <c r="B23" s="3" t="s">
        <v>127</v>
      </c>
    </row>
    <row r="24" spans="1:2" ht="21" customHeight="1">
      <c r="A24" s="2" t="s">
        <v>14</v>
      </c>
      <c r="B24" s="3" t="s">
        <v>138</v>
      </c>
    </row>
    <row r="25" spans="1:2" ht="40.5" customHeight="1">
      <c r="A25" s="2" t="s">
        <v>24</v>
      </c>
      <c r="B25" s="3" t="s">
        <v>135</v>
      </c>
    </row>
    <row r="26" spans="1:2" ht="18.75">
      <c r="A26" s="2" t="s">
        <v>15</v>
      </c>
      <c r="B26" s="3" t="s">
        <v>134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2019-07-17T07:03:29Z</cp:lastPrinted>
  <dcterms:created xsi:type="dcterms:W3CDTF">2019-06-10T04:09:44Z</dcterms:created>
  <dcterms:modified xsi:type="dcterms:W3CDTF">2019-07-17T07:15:54Z</dcterms:modified>
  <cp:category/>
  <cp:version/>
  <cp:contentType/>
  <cp:contentStatus/>
</cp:coreProperties>
</file>