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'полевые работы'!$A$1:$I$31</definedName>
  </definedNames>
  <calcPr fullCalcOnLoad="1"/>
</workbook>
</file>

<file path=xl/sharedStrings.xml><?xml version="1.0" encoding="utf-8"?>
<sst xmlns="http://schemas.openxmlformats.org/spreadsheetml/2006/main" count="387" uniqueCount="138">
  <si>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</si>
  <si>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</si>
  <si>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</si>
  <si>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</si>
  <si>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</si>
  <si>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</si>
  <si>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</si>
  <si>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</si>
  <si>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</si>
  <si>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</si>
  <si>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</si>
  <si>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</si>
  <si>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</si>
  <si>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</si>
  <si>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</si>
  <si>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</si>
  <si>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</si>
  <si>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</si>
  <si>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</si>
  <si>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</si>
  <si>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</si>
  <si>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</si>
  <si>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</si>
  <si>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</si>
  <si>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</si>
  <si>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</si>
  <si>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</si>
  <si>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</si>
  <si>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</si>
  <si>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</si>
  <si>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</si>
  <si>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</si>
  <si>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</si>
  <si>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</si>
  <si>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</si>
  <si>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</si>
  <si>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</si>
  <si>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</si>
  <si>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</si>
  <si>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</si>
  <si>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</si>
  <si>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</si>
  <si>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</si>
  <si>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</si>
  <si>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</si>
  <si>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</si>
  <si>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</si>
  <si>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</si>
  <si>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</si>
  <si>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</si>
  <si>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</si>
  <si>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</si>
  <si>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</si>
  <si>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</si>
  <si>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</si>
  <si>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</si>
  <si>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</si>
  <si>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</si>
  <si>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</si>
  <si>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</si>
  <si>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</si>
  <si>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</si>
  <si>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</si>
  <si>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</si>
  <si>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</si>
  <si>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</si>
  <si>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</si>
  <si>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</si>
  <si>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</si>
  <si>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</si>
  <si>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</si>
  <si>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</si>
  <si>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</si>
  <si>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</si>
  <si>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</si>
  <si>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08.07.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</si>
  <si>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</si>
  <si>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</si>
  <si>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</si>
  <si>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</si>
  <si>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</si>
  <si>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</si>
  <si>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</si>
  <si>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Лён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</si>
  <si>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</si>
  <si>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</si>
  <si>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</si>
  <si>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</si>
  <si>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</si>
  <si>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</si>
  <si>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</si>
  <si>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</si>
  <si>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</si>
  <si>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</si>
  <si>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</si>
  <si>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</si>
  <si>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</si>
  <si>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</si>
  <si>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</si>
  <si>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</si>
  <si>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</si>
  <si>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</si>
  <si>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</si>
  <si>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</si>
  <si>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</si>
  <si>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</si>
  <si>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</si>
  <si>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</si>
  <si>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</si>
  <si>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</si>
  <si>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</si>
  <si>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</si>
  <si>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</si>
  <si>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</si>
  <si>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</si>
  <si>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</si>
  <si>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</si>
  <si>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</si>
  <si>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</si>
  <si>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</si>
  <si>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</si>
  <si>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 xml:space="preserve">Уборка зерновых и зернобобовых культур </t>
  </si>
  <si>
    <t>Уборка технических культур                 09.07.2019</t>
  </si>
  <si>
    <t>09.07.</t>
  </si>
  <si>
    <t>Оперативная информация об агрометеорологических условиях  на территори Ульяновской области по состоянию на 09.07.2019</t>
  </si>
  <si>
    <t>18 градусов, ясно</t>
  </si>
  <si>
    <t>0,5 мм, 16 градусов, облачно</t>
  </si>
  <si>
    <t>20 градусов, солнечно</t>
  </si>
  <si>
    <t>19 градусов, пасмурно, дождь</t>
  </si>
  <si>
    <t>облачно, 18 градусов</t>
  </si>
  <si>
    <t>22 градуса, пасмурно</t>
  </si>
  <si>
    <t>ясно, 20 градусов</t>
  </si>
  <si>
    <t>облачно, 20 градусов</t>
  </si>
  <si>
    <t>16 градусов, ясно</t>
  </si>
  <si>
    <t>ясно, 17 градусов</t>
  </si>
  <si>
    <t>ясно, 25 градусов</t>
  </si>
  <si>
    <t>ясно, 24 градуса</t>
  </si>
  <si>
    <t>22 градуса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</si>
</sst>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100" applyFont="1" applyFill="1" applyBorder="1">
      <alignment/>
      <protection/>
    </xf>
    <xf numFmtId="0" fontId="24" fillId="0" borderId="0" xfId="100" applyFont="1" applyFill="1" applyBorder="1">
      <alignment/>
      <protection/>
    </xf>
    <xf numFmtId="14" fontId="25" fillId="0" borderId="0" xfId="100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100" applyNumberFormat="1" applyFont="1" applyFill="1" applyBorder="1" applyAlignment="1">
      <alignment horizontal="center" vertical="center"/>
      <protection/>
    </xf>
    <xf numFmtId="164" fontId="21" fillId="0" borderId="23" xfId="100" applyNumberFormat="1" applyFont="1" applyFill="1" applyBorder="1" applyAlignment="1">
      <alignment horizontal="center" vertical="center"/>
      <protection/>
    </xf>
    <xf numFmtId="0" fontId="21" fillId="0" borderId="22" xfId="100" applyFont="1" applyFill="1" applyBorder="1" applyAlignment="1">
      <alignment horizontal="center" vertical="center"/>
      <protection/>
    </xf>
    <xf numFmtId="164" fontId="21" fillId="0" borderId="24" xfId="100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100" applyFont="1" applyFill="1" applyBorder="1" applyAlignment="1">
      <alignment horizontal="center" vertical="center"/>
      <protection/>
    </xf>
    <xf numFmtId="1" fontId="21" fillId="0" borderId="27" xfId="100" applyNumberFormat="1" applyFont="1" applyFill="1" applyBorder="1" applyAlignment="1">
      <alignment horizontal="center" vertical="center"/>
      <protection/>
    </xf>
    <xf numFmtId="0" fontId="21" fillId="0" borderId="28" xfId="100" applyFont="1" applyFill="1" applyBorder="1" applyAlignment="1">
      <alignment horizontal="center" vertical="center"/>
      <protection/>
    </xf>
    <xf numFmtId="1" fontId="21" fillId="0" borderId="28" xfId="100" applyNumberFormat="1" applyFont="1" applyFill="1" applyBorder="1" applyAlignment="1">
      <alignment horizontal="center" vertical="center"/>
      <protection/>
    </xf>
    <xf numFmtId="164" fontId="21" fillId="0" borderId="29" xfId="100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100" applyNumberFormat="1" applyFont="1" applyFill="1" applyBorder="1" applyAlignment="1">
      <alignment horizontal="center" vertical="center"/>
      <protection/>
    </xf>
    <xf numFmtId="1" fontId="22" fillId="0" borderId="31" xfId="100" applyNumberFormat="1" applyFont="1" applyFill="1" applyBorder="1" applyAlignment="1">
      <alignment horizontal="center" vertical="center"/>
      <protection/>
    </xf>
    <xf numFmtId="164" fontId="22" fillId="0" borderId="32" xfId="100" applyNumberFormat="1" applyFont="1" applyFill="1" applyBorder="1" applyAlignment="1">
      <alignment horizontal="center" vertical="center"/>
      <protection/>
    </xf>
    <xf numFmtId="1" fontId="23" fillId="0" borderId="19" xfId="100" applyNumberFormat="1" applyFont="1" applyFill="1" applyBorder="1" applyAlignment="1">
      <alignment horizontal="center" vertical="center"/>
      <protection/>
    </xf>
    <xf numFmtId="1" fontId="23" fillId="0" borderId="20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0" fontId="23" fillId="0" borderId="20" xfId="100" applyFont="1" applyFill="1" applyBorder="1" applyAlignment="1">
      <alignment horizontal="center" vertical="center"/>
      <protection/>
    </xf>
    <xf numFmtId="0" fontId="23" fillId="0" borderId="19" xfId="100" applyFont="1" applyFill="1" applyBorder="1" applyAlignment="1">
      <alignment horizontal="center" vertical="center"/>
      <protection/>
    </xf>
    <xf numFmtId="164" fontId="23" fillId="0" borderId="20" xfId="10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104" applyFont="1" applyFill="1" applyBorder="1" applyAlignment="1" applyProtection="1">
      <alignment horizontal="center" vertical="center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49" fontId="27" fillId="0" borderId="31" xfId="95" applyNumberFormat="1" applyFont="1" applyFill="1" applyBorder="1" applyAlignment="1">
      <alignment horizontal="center" vertical="center"/>
      <protection/>
    </xf>
    <xf numFmtId="49" fontId="27" fillId="0" borderId="32" xfId="95" applyNumberFormat="1" applyFont="1" applyFill="1" applyBorder="1" applyAlignment="1">
      <alignment horizontal="center" vertical="center"/>
      <protection/>
    </xf>
    <xf numFmtId="0" fontId="27" fillId="0" borderId="30" xfId="102" applyFont="1" applyFill="1" applyBorder="1" applyAlignment="1" applyProtection="1">
      <alignment horizontal="center" vertical="center"/>
      <protection locked="0"/>
    </xf>
    <xf numFmtId="0" fontId="27" fillId="0" borderId="32" xfId="102" applyFont="1" applyFill="1" applyBorder="1" applyAlignment="1" applyProtection="1">
      <alignment horizontal="center" vertical="center"/>
      <protection locked="0"/>
    </xf>
    <xf numFmtId="1" fontId="27" fillId="0" borderId="33" xfId="95" applyNumberFormat="1" applyFont="1" applyFill="1" applyBorder="1" applyAlignment="1">
      <alignment horizontal="center"/>
      <protection/>
    </xf>
    <xf numFmtId="1" fontId="27" fillId="0" borderId="23" xfId="95" applyNumberFormat="1" applyFont="1" applyFill="1" applyBorder="1" applyAlignment="1">
      <alignment horizontal="center"/>
      <protection/>
    </xf>
    <xf numFmtId="164" fontId="27" fillId="0" borderId="34" xfId="95" applyNumberFormat="1" applyFont="1" applyFill="1" applyBorder="1" applyAlignment="1">
      <alignment horizontal="center"/>
      <protection/>
    </xf>
    <xf numFmtId="164" fontId="27" fillId="0" borderId="35" xfId="95" applyNumberFormat="1" applyFont="1" applyFill="1" applyBorder="1" applyAlignment="1">
      <alignment horizontal="center"/>
      <protection/>
    </xf>
    <xf numFmtId="164" fontId="27" fillId="0" borderId="36" xfId="95" applyNumberFormat="1" applyFont="1" applyFill="1" applyBorder="1" applyAlignment="1">
      <alignment horizontal="center"/>
      <protection/>
    </xf>
    <xf numFmtId="164" fontId="27" fillId="0" borderId="37" xfId="95" applyNumberFormat="1" applyFont="1" applyFill="1" applyBorder="1" applyAlignment="1">
      <alignment horizontal="center"/>
      <protection/>
    </xf>
    <xf numFmtId="164" fontId="27" fillId="0" borderId="36" xfId="102" applyNumberFormat="1" applyFont="1" applyFill="1" applyBorder="1" applyAlignment="1" applyProtection="1">
      <alignment horizontal="center" vertical="center"/>
      <protection locked="0"/>
    </xf>
    <xf numFmtId="164" fontId="27" fillId="0" borderId="23" xfId="102" applyNumberFormat="1" applyFont="1" applyFill="1" applyBorder="1" applyAlignment="1" applyProtection="1">
      <alignment horizontal="center" vertical="center"/>
      <protection locked="0"/>
    </xf>
    <xf numFmtId="164" fontId="27" fillId="0" borderId="24" xfId="102" applyNumberFormat="1" applyFont="1" applyFill="1" applyBorder="1" applyAlignment="1" applyProtection="1">
      <alignment horizontal="center"/>
      <protection locked="0"/>
    </xf>
    <xf numFmtId="164" fontId="27" fillId="0" borderId="23" xfId="102" applyNumberFormat="1" applyFont="1" applyFill="1" applyBorder="1" applyAlignment="1" applyProtection="1">
      <alignment horizontal="center"/>
      <protection locked="0"/>
    </xf>
    <xf numFmtId="164" fontId="27" fillId="0" borderId="38" xfId="102" applyNumberFormat="1" applyFont="1" applyFill="1" applyBorder="1" applyAlignment="1" applyProtection="1">
      <alignment horizontal="center"/>
      <protection locked="0"/>
    </xf>
    <xf numFmtId="1" fontId="27" fillId="0" borderId="39" xfId="95" applyNumberFormat="1" applyFont="1" applyFill="1" applyBorder="1" applyAlignment="1">
      <alignment horizontal="center"/>
      <protection/>
    </xf>
    <xf numFmtId="1" fontId="27" fillId="0" borderId="24" xfId="95" applyNumberFormat="1" applyFont="1" applyFill="1" applyBorder="1" applyAlignment="1">
      <alignment horizontal="center"/>
      <protection/>
    </xf>
    <xf numFmtId="164" fontId="27" fillId="0" borderId="24" xfId="102" applyNumberFormat="1" applyFont="1" applyFill="1" applyBorder="1" applyAlignment="1" applyProtection="1">
      <alignment horizontal="center" vertical="center"/>
      <protection locked="0"/>
    </xf>
    <xf numFmtId="164" fontId="27" fillId="0" borderId="40" xfId="102" applyNumberFormat="1" applyFont="1" applyFill="1" applyBorder="1" applyAlignment="1" applyProtection="1">
      <alignment horizontal="center"/>
      <protection locked="0"/>
    </xf>
    <xf numFmtId="164" fontId="27" fillId="0" borderId="41" xfId="102" applyNumberFormat="1" applyFont="1" applyFill="1" applyBorder="1" applyAlignment="1" applyProtection="1">
      <alignment horizontal="center"/>
      <protection locked="0"/>
    </xf>
    <xf numFmtId="164" fontId="27" fillId="0" borderId="42" xfId="102" applyNumberFormat="1" applyFont="1" applyFill="1" applyBorder="1" applyAlignment="1" applyProtection="1">
      <alignment horizontal="center"/>
      <protection locked="0"/>
    </xf>
    <xf numFmtId="164" fontId="27" fillId="0" borderId="25" xfId="102" applyNumberFormat="1" applyFont="1" applyFill="1" applyBorder="1" applyAlignment="1" applyProtection="1">
      <alignment horizontal="center"/>
      <protection locked="0"/>
    </xf>
    <xf numFmtId="164" fontId="27" fillId="0" borderId="43" xfId="102" applyNumberFormat="1" applyFont="1" applyFill="1" applyBorder="1" applyAlignment="1" applyProtection="1">
      <alignment horizontal="center"/>
      <protection locked="0"/>
    </xf>
    <xf numFmtId="164" fontId="27" fillId="0" borderId="44" xfId="95" applyNumberFormat="1" applyFont="1" applyFill="1" applyBorder="1" applyAlignment="1">
      <alignment horizontal="center"/>
      <protection/>
    </xf>
    <xf numFmtId="164" fontId="27" fillId="0" borderId="45" xfId="95" applyNumberFormat="1" applyFont="1" applyFill="1" applyBorder="1" applyAlignment="1">
      <alignment horizontal="center"/>
      <protection/>
    </xf>
    <xf numFmtId="164" fontId="27" fillId="0" borderId="46" xfId="102" applyNumberFormat="1" applyFont="1" applyFill="1" applyBorder="1" applyAlignment="1" applyProtection="1">
      <alignment horizontal="center"/>
      <protection locked="0"/>
    </xf>
    <xf numFmtId="164" fontId="27" fillId="0" borderId="47" xfId="102" applyNumberFormat="1" applyFont="1" applyFill="1" applyBorder="1" applyAlignment="1" applyProtection="1">
      <alignment horizontal="center"/>
      <protection locked="0"/>
    </xf>
    <xf numFmtId="0" fontId="27" fillId="0" borderId="48" xfId="95" applyFont="1" applyFill="1" applyBorder="1" applyAlignment="1">
      <alignment horizontal="center"/>
      <protection/>
    </xf>
    <xf numFmtId="0" fontId="27" fillId="0" borderId="29" xfId="95" applyFont="1" applyFill="1" applyBorder="1" applyAlignment="1">
      <alignment horizontal="center"/>
      <protection/>
    </xf>
    <xf numFmtId="164" fontId="27" fillId="0" borderId="48" xfId="95" applyNumberFormat="1" applyFont="1" applyFill="1" applyBorder="1" applyAlignment="1">
      <alignment horizontal="center"/>
      <protection/>
    </xf>
    <xf numFmtId="164" fontId="27" fillId="0" borderId="29" xfId="95" applyNumberFormat="1" applyFont="1" applyFill="1" applyBorder="1" applyAlignment="1">
      <alignment horizontal="center"/>
      <protection/>
    </xf>
    <xf numFmtId="164" fontId="27" fillId="0" borderId="49" xfId="95" applyNumberFormat="1" applyFont="1" applyFill="1" applyBorder="1" applyAlignment="1">
      <alignment horizontal="center"/>
      <protection/>
    </xf>
    <xf numFmtId="164" fontId="27" fillId="0" borderId="48" xfId="102" applyNumberFormat="1" applyFont="1" applyFill="1" applyBorder="1" applyAlignment="1" applyProtection="1">
      <alignment horizontal="center" vertical="center"/>
      <protection locked="0"/>
    </xf>
    <xf numFmtId="164" fontId="27" fillId="0" borderId="29" xfId="102" applyNumberFormat="1" applyFont="1" applyFill="1" applyBorder="1" applyAlignment="1" applyProtection="1">
      <alignment horizontal="center" vertical="center"/>
      <protection locked="0"/>
    </xf>
    <xf numFmtId="164" fontId="27" fillId="0" borderId="48" xfId="102" applyNumberFormat="1" applyFont="1" applyFill="1" applyBorder="1" applyAlignment="1" applyProtection="1">
      <alignment horizontal="center"/>
      <protection/>
    </xf>
    <xf numFmtId="164" fontId="27" fillId="0" borderId="29" xfId="102" applyNumberFormat="1" applyFont="1" applyFill="1" applyBorder="1" applyAlignment="1" applyProtection="1">
      <alignment horizontal="center"/>
      <protection/>
    </xf>
    <xf numFmtId="164" fontId="27" fillId="0" borderId="50" xfId="102" applyNumberFormat="1" applyFont="1" applyFill="1" applyBorder="1" applyAlignment="1" applyProtection="1">
      <alignment horizontal="center"/>
      <protection locked="0"/>
    </xf>
    <xf numFmtId="164" fontId="27" fillId="0" borderId="29" xfId="102" applyNumberFormat="1" applyFont="1" applyFill="1" applyBorder="1" applyAlignment="1" applyProtection="1">
      <alignment horizontal="center"/>
      <protection locked="0"/>
    </xf>
    <xf numFmtId="1" fontId="28" fillId="0" borderId="30" xfId="95" applyNumberFormat="1" applyFont="1" applyFill="1" applyBorder="1" applyAlignment="1">
      <alignment horizontal="center"/>
      <protection/>
    </xf>
    <xf numFmtId="164" fontId="28" fillId="0" borderId="30" xfId="95" applyNumberFormat="1" applyFont="1" applyFill="1" applyBorder="1" applyAlignment="1">
      <alignment horizontal="center"/>
      <protection/>
    </xf>
    <xf numFmtId="164" fontId="28" fillId="0" borderId="30" xfId="102" applyNumberFormat="1" applyFont="1" applyFill="1" applyBorder="1" applyAlignment="1" applyProtection="1">
      <alignment horizontal="center" vertical="center"/>
      <protection locked="0"/>
    </xf>
    <xf numFmtId="164" fontId="28" fillId="0" borderId="32" xfId="102" applyNumberFormat="1" applyFont="1" applyFill="1" applyBorder="1" applyAlignment="1" applyProtection="1">
      <alignment horizontal="center" vertical="center"/>
      <protection locked="0"/>
    </xf>
    <xf numFmtId="164" fontId="27" fillId="24" borderId="34" xfId="95" applyNumberFormat="1" applyFont="1" applyFill="1" applyBorder="1" applyAlignment="1">
      <alignment horizontal="center"/>
      <protection/>
    </xf>
    <xf numFmtId="1" fontId="27" fillId="25" borderId="39" xfId="95" applyNumberFormat="1" applyFont="1" applyFill="1" applyBorder="1" applyAlignment="1">
      <alignment horizontal="center"/>
      <protection/>
    </xf>
    <xf numFmtId="1" fontId="27" fillId="25" borderId="24" xfId="95" applyNumberFormat="1" applyFont="1" applyFill="1" applyBorder="1" applyAlignment="1">
      <alignment horizontal="center"/>
      <protection/>
    </xf>
    <xf numFmtId="164" fontId="27" fillId="25" borderId="34" xfId="95" applyNumberFormat="1" applyFont="1" applyFill="1" applyBorder="1" applyAlignment="1">
      <alignment horizontal="center"/>
      <protection/>
    </xf>
    <xf numFmtId="164" fontId="27" fillId="25" borderId="35" xfId="95" applyNumberFormat="1" applyFont="1" applyFill="1" applyBorder="1" applyAlignment="1">
      <alignment horizontal="center"/>
      <protection/>
    </xf>
    <xf numFmtId="164" fontId="27" fillId="25" borderId="36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/>
      <protection locked="0"/>
    </xf>
    <xf numFmtId="164" fontId="27" fillId="25" borderId="25" xfId="102" applyNumberFormat="1" applyFont="1" applyFill="1" applyBorder="1" applyAlignment="1" applyProtection="1">
      <alignment horizontal="center"/>
      <protection locked="0"/>
    </xf>
    <xf numFmtId="164" fontId="27" fillId="25" borderId="43" xfId="102" applyNumberFormat="1" applyFont="1" applyFill="1" applyBorder="1" applyAlignment="1" applyProtection="1">
      <alignment horizontal="center"/>
      <protection locked="0"/>
    </xf>
    <xf numFmtId="0" fontId="24" fillId="24" borderId="51" xfId="101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5" applyNumberFormat="1" applyFont="1" applyFill="1" applyBorder="1" applyAlignment="1">
      <alignment horizontal="center"/>
      <protection/>
    </xf>
    <xf numFmtId="1" fontId="27" fillId="24" borderId="24" xfId="95" applyNumberFormat="1" applyFont="1" applyFill="1" applyBorder="1" applyAlignment="1">
      <alignment horizontal="center"/>
      <protection/>
    </xf>
    <xf numFmtId="164" fontId="27" fillId="24" borderId="35" xfId="95" applyNumberFormat="1" applyFont="1" applyFill="1" applyBorder="1" applyAlignment="1">
      <alignment horizontal="center"/>
      <protection/>
    </xf>
    <xf numFmtId="164" fontId="27" fillId="24" borderId="24" xfId="102" applyNumberFormat="1" applyFont="1" applyFill="1" applyBorder="1" applyAlignment="1" applyProtection="1">
      <alignment horizontal="center" vertical="center"/>
      <protection locked="0"/>
    </xf>
    <xf numFmtId="164" fontId="27" fillId="24" borderId="23" xfId="102" applyNumberFormat="1" applyFont="1" applyFill="1" applyBorder="1" applyAlignment="1" applyProtection="1">
      <alignment horizontal="center"/>
      <protection locked="0"/>
    </xf>
    <xf numFmtId="164" fontId="27" fillId="24" borderId="25" xfId="102" applyNumberFormat="1" applyFont="1" applyFill="1" applyBorder="1" applyAlignment="1" applyProtection="1">
      <alignment horizontal="center"/>
      <protection locked="0"/>
    </xf>
    <xf numFmtId="164" fontId="27" fillId="24" borderId="43" xfId="102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10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100" applyFont="1" applyFill="1" applyBorder="1" applyAlignment="1">
      <alignment horizontal="center" vertical="center"/>
      <protection/>
    </xf>
    <xf numFmtId="1" fontId="21" fillId="24" borderId="27" xfId="100" applyNumberFormat="1" applyFont="1" applyFill="1" applyBorder="1" applyAlignment="1">
      <alignment horizontal="center" vertical="center"/>
      <protection/>
    </xf>
    <xf numFmtId="164" fontId="21" fillId="24" borderId="24" xfId="100" applyNumberFormat="1" applyFont="1" applyFill="1" applyBorder="1" applyAlignment="1">
      <alignment horizontal="center" vertical="center"/>
      <protection/>
    </xf>
    <xf numFmtId="1" fontId="21" fillId="24" borderId="22" xfId="100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5" applyFont="1" applyFill="1" applyBorder="1" applyAlignment="1">
      <alignment vertical="top" wrapText="1"/>
      <protection/>
    </xf>
    <xf numFmtId="0" fontId="28" fillId="24" borderId="64" xfId="95" applyFont="1" applyFill="1" applyBorder="1" applyAlignment="1">
      <alignment horizontal="center" vertical="top" wrapText="1"/>
      <protection/>
    </xf>
    <xf numFmtId="0" fontId="22" fillId="24" borderId="65" xfId="100" applyFont="1" applyFill="1" applyBorder="1">
      <alignment/>
      <protection/>
    </xf>
    <xf numFmtId="0" fontId="23" fillId="24" borderId="18" xfId="100" applyFont="1" applyFill="1" applyBorder="1">
      <alignment/>
      <protection/>
    </xf>
    <xf numFmtId="0" fontId="24" fillId="24" borderId="66" xfId="104" applyFont="1" applyFill="1" applyBorder="1" applyAlignment="1" applyProtection="1">
      <alignment vertical="center"/>
      <protection locked="0"/>
    </xf>
    <xf numFmtId="0" fontId="24" fillId="0" borderId="67" xfId="104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100" applyFont="1" applyFill="1" applyBorder="1">
      <alignment/>
      <protection/>
    </xf>
    <xf numFmtId="0" fontId="27" fillId="0" borderId="72" xfId="95" applyFont="1" applyFill="1" applyBorder="1" applyAlignment="1">
      <alignment vertical="top" wrapText="1"/>
      <protection/>
    </xf>
    <xf numFmtId="164" fontId="28" fillId="0" borderId="65" xfId="95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1" fillId="0" borderId="76" xfId="100" applyFont="1" applyFill="1" applyBorder="1">
      <alignment/>
      <protection/>
    </xf>
    <xf numFmtId="0" fontId="21" fillId="0" borderId="77" xfId="100" applyFont="1" applyFill="1" applyBorder="1">
      <alignment/>
      <protection/>
    </xf>
    <xf numFmtId="0" fontId="22" fillId="0" borderId="27" xfId="93" applyFont="1" applyBorder="1" applyAlignment="1" applyProtection="1">
      <alignment horizontal="center" vertical="center" textRotation="90" wrapText="1"/>
      <protection locked="0"/>
    </xf>
    <xf numFmtId="0" fontId="22" fillId="27" borderId="27" xfId="93" applyFont="1" applyFill="1" applyBorder="1" applyAlignment="1" applyProtection="1">
      <alignment horizontal="center" vertical="center" textRotation="90" wrapText="1"/>
      <protection locked="0"/>
    </xf>
    <xf numFmtId="0" fontId="22" fillId="0" borderId="35" xfId="93" applyFont="1" applyBorder="1" applyAlignment="1" applyProtection="1">
      <alignment horizontal="center" vertical="center" textRotation="90" wrapText="1"/>
      <protection locked="0"/>
    </xf>
    <xf numFmtId="0" fontId="22" fillId="0" borderId="45" xfId="93" applyFont="1" applyBorder="1" applyAlignment="1" applyProtection="1">
      <alignment horizontal="center" vertical="center" textRotation="90" wrapText="1"/>
      <protection locked="0"/>
    </xf>
    <xf numFmtId="0" fontId="21" fillId="0" borderId="78" xfId="99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>
      <alignment horizontal="center" vertical="center" wrapText="1"/>
    </xf>
    <xf numFmtId="0" fontId="21" fillId="0" borderId="27" xfId="99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27" borderId="78" xfId="99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3" fontId="21" fillId="0" borderId="27" xfId="0" applyNumberFormat="1" applyFont="1" applyBorder="1" applyAlignment="1" applyProtection="1">
      <alignment horizontal="center" vertical="center" wrapText="1"/>
      <protection hidden="1" locked="0"/>
    </xf>
    <xf numFmtId="164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 applyProtection="1">
      <alignment horizontal="center" vertical="center" wrapText="1"/>
      <protection locked="0"/>
    </xf>
    <xf numFmtId="1" fontId="21" fillId="0" borderId="45" xfId="0" applyNumberFormat="1" applyFont="1" applyBorder="1" applyAlignment="1" applyProtection="1">
      <alignment horizontal="center" vertical="center" wrapText="1"/>
      <protection locked="0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hidden="1"/>
    </xf>
    <xf numFmtId="166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78" xfId="99" applyFont="1" applyFill="1" applyBorder="1" applyAlignment="1" applyProtection="1">
      <alignment horizontal="left" vertical="center" wrapText="1"/>
      <protection locked="0"/>
    </xf>
    <xf numFmtId="1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0" fontId="21" fillId="27" borderId="35" xfId="99" applyFont="1" applyFill="1" applyBorder="1" applyAlignment="1" applyProtection="1">
      <alignment horizontal="left" vertical="center" wrapText="1"/>
      <protection locked="0"/>
    </xf>
    <xf numFmtId="0" fontId="22" fillId="0" borderId="27" xfId="99" applyFont="1" applyBorder="1" applyAlignment="1" applyProtection="1">
      <alignment horizontal="left" vertical="center" wrapText="1"/>
      <protection locked="0"/>
    </xf>
    <xf numFmtId="3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7" xfId="98" applyNumberFormat="1" applyFont="1" applyBorder="1" applyAlignment="1" applyProtection="1">
      <alignment horizontal="center" vertical="center" wrapText="1"/>
      <protection hidden="1"/>
    </xf>
    <xf numFmtId="0" fontId="35" fillId="0" borderId="27" xfId="0" applyFont="1" applyBorder="1" applyAlignment="1" applyProtection="1">
      <alignment horizontal="center" vertical="center" wrapText="1"/>
      <protection/>
    </xf>
    <xf numFmtId="164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/>
    </xf>
    <xf numFmtId="1" fontId="22" fillId="0" borderId="27" xfId="0" applyNumberFormat="1" applyFont="1" applyBorder="1" applyAlignment="1" applyProtection="1">
      <alignment horizontal="center" vertical="center" wrapText="1"/>
      <protection/>
    </xf>
    <xf numFmtId="164" fontId="22" fillId="0" borderId="35" xfId="0" applyNumberFormat="1" applyFont="1" applyBorder="1" applyAlignment="1" applyProtection="1">
      <alignment horizontal="center" vertical="center" wrapText="1"/>
      <protection locked="0"/>
    </xf>
    <xf numFmtId="1" fontId="35" fillId="0" borderId="45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 locked="0"/>
    </xf>
    <xf numFmtId="1" fontId="23" fillId="0" borderId="27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64" fontId="23" fillId="0" borderId="35" xfId="0" applyNumberFormat="1" applyFont="1" applyBorder="1" applyAlignment="1">
      <alignment horizontal="center" vertical="center" wrapText="1"/>
    </xf>
    <xf numFmtId="1" fontId="23" fillId="0" borderId="45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68" xfId="92" applyFont="1" applyBorder="1" applyAlignment="1" applyProtection="1">
      <alignment horizontal="center" vertical="center" textRotation="90" wrapText="1"/>
      <protection locked="0"/>
    </xf>
    <xf numFmtId="0" fontId="22" fillId="0" borderId="79" xfId="92" applyFont="1" applyBorder="1" applyAlignment="1" applyProtection="1">
      <alignment horizontal="center" vertical="center" textRotation="90" wrapText="1"/>
      <protection locked="0"/>
    </xf>
    <xf numFmtId="0" fontId="22" fillId="0" borderId="80" xfId="92" applyFont="1" applyBorder="1" applyAlignment="1" applyProtection="1">
      <alignment horizontal="center" vertical="center" textRotation="90" wrapText="1"/>
      <protection locked="0"/>
    </xf>
    <xf numFmtId="0" fontId="22" fillId="0" borderId="81" xfId="92" applyFont="1" applyBorder="1" applyAlignment="1" applyProtection="1">
      <alignment horizontal="center" vertical="center" textRotation="90" wrapText="1"/>
      <protection locked="0"/>
    </xf>
    <xf numFmtId="0" fontId="22" fillId="0" borderId="80" xfId="92" applyFont="1" applyBorder="1" applyAlignment="1" applyProtection="1">
      <alignment horizontal="center" vertical="center" textRotation="90" wrapText="1"/>
      <protection locked="0"/>
    </xf>
    <xf numFmtId="0" fontId="22" fillId="0" borderId="82" xfId="92" applyFont="1" applyBorder="1" applyAlignment="1" applyProtection="1">
      <alignment horizontal="center" vertical="center" textRotation="90" wrapText="1"/>
      <protection locked="0"/>
    </xf>
    <xf numFmtId="0" fontId="22" fillId="0" borderId="79" xfId="99" applyFont="1" applyFill="1" applyBorder="1" applyAlignment="1" applyProtection="1">
      <alignment horizontal="left" vertical="center" wrapText="1"/>
      <protection locked="0"/>
    </xf>
    <xf numFmtId="0" fontId="21" fillId="0" borderId="68" xfId="99" applyFont="1" applyBorder="1" applyAlignment="1" applyProtection="1">
      <alignment horizontal="center" vertical="center" wrapText="1"/>
      <protection locked="0"/>
    </xf>
    <xf numFmtId="0" fontId="21" fillId="0" borderId="79" xfId="99" applyFont="1" applyBorder="1" applyAlignment="1" applyProtection="1">
      <alignment horizontal="center" vertical="center" wrapText="1"/>
      <protection locked="0"/>
    </xf>
    <xf numFmtId="0" fontId="21" fillId="0" borderId="80" xfId="99" applyFont="1" applyBorder="1" applyAlignment="1" applyProtection="1">
      <alignment horizontal="center" vertical="center" wrapText="1"/>
      <protection locked="0"/>
    </xf>
    <xf numFmtId="164" fontId="21" fillId="0" borderId="68" xfId="0" applyNumberFormat="1" applyFont="1" applyBorder="1" applyAlignment="1">
      <alignment horizontal="center" vertical="center" wrapText="1"/>
    </xf>
    <xf numFmtId="1" fontId="21" fillId="0" borderId="81" xfId="99" applyNumberFormat="1" applyFont="1" applyBorder="1" applyAlignment="1" applyProtection="1">
      <alignment horizontal="center" vertical="center" wrapText="1"/>
      <protection locked="0"/>
    </xf>
    <xf numFmtId="1" fontId="21" fillId="0" borderId="68" xfId="99" applyNumberFormat="1" applyFont="1" applyBorder="1" applyAlignment="1" applyProtection="1">
      <alignment horizontal="center" vertical="center" wrapText="1"/>
      <protection locked="0"/>
    </xf>
    <xf numFmtId="164" fontId="21" fillId="0" borderId="68" xfId="99" applyNumberFormat="1" applyFont="1" applyBorder="1" applyAlignment="1" applyProtection="1">
      <alignment horizontal="center" vertical="center" wrapText="1"/>
      <protection locked="0"/>
    </xf>
    <xf numFmtId="0" fontId="21" fillId="0" borderId="80" xfId="99" applyNumberFormat="1" applyFont="1" applyBorder="1" applyAlignment="1" applyProtection="1">
      <alignment horizontal="center" vertical="center" wrapText="1"/>
      <protection locked="0"/>
    </xf>
    <xf numFmtId="0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79" xfId="99" applyNumberFormat="1" applyFont="1" applyBorder="1" applyAlignment="1" applyProtection="1">
      <alignment horizontal="center" vertical="center" wrapText="1"/>
      <protection locked="0"/>
    </xf>
    <xf numFmtId="0" fontId="21" fillId="0" borderId="80" xfId="99" applyFont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1" fontId="21" fillId="0" borderId="80" xfId="99" applyNumberFormat="1" applyFont="1" applyBorder="1" applyAlignment="1" applyProtection="1">
      <alignment horizontal="center" vertical="center" wrapText="1"/>
      <protection locked="0"/>
    </xf>
    <xf numFmtId="1" fontId="21" fillId="0" borderId="82" xfId="99" applyNumberFormat="1" applyFont="1" applyBorder="1" applyAlignment="1" applyProtection="1">
      <alignment horizontal="center" vertical="center" wrapText="1"/>
      <protection locked="0"/>
    </xf>
    <xf numFmtId="0" fontId="21" fillId="0" borderId="79" xfId="99" applyFont="1" applyFill="1" applyBorder="1" applyAlignment="1" applyProtection="1">
      <alignment horizontal="left" vertical="center" wrapText="1"/>
      <protection locked="0"/>
    </xf>
    <xf numFmtId="1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79" xfId="97" applyNumberFormat="1" applyFont="1" applyBorder="1" applyAlignment="1" applyProtection="1">
      <alignment horizontal="center" vertical="center" wrapText="1"/>
      <protection hidden="1"/>
    </xf>
    <xf numFmtId="0" fontId="21" fillId="0" borderId="80" xfId="99" applyFont="1" applyBorder="1" applyAlignment="1" applyProtection="1">
      <alignment horizontal="center" vertical="center" wrapText="1"/>
      <protection hidden="1"/>
    </xf>
    <xf numFmtId="0" fontId="21" fillId="0" borderId="68" xfId="99" applyFont="1" applyBorder="1" applyAlignment="1" applyProtection="1">
      <alignment horizontal="center" vertical="center" wrapText="1"/>
      <protection hidden="1" locked="0"/>
    </xf>
    <xf numFmtId="164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1" xfId="0" applyNumberFormat="1" applyFont="1" applyFill="1" applyBorder="1" applyAlignment="1">
      <alignment horizontal="center" vertical="center" wrapText="1"/>
    </xf>
    <xf numFmtId="0" fontId="21" fillId="0" borderId="80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79" xfId="97" applyNumberFormat="1" applyFont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8" xfId="99" applyFont="1" applyBorder="1" applyAlignment="1" applyProtection="1">
      <alignment horizontal="center" vertical="center" wrapText="1"/>
      <protection hidden="1"/>
    </xf>
    <xf numFmtId="0" fontId="21" fillId="0" borderId="79" xfId="99" applyFont="1" applyBorder="1" applyAlignment="1" applyProtection="1">
      <alignment horizontal="center" vertical="center" wrapText="1"/>
      <protection hidden="1"/>
    </xf>
    <xf numFmtId="0" fontId="21" fillId="0" borderId="68" xfId="99" applyNumberFormat="1" applyFont="1" applyBorder="1" applyAlignment="1" applyProtection="1">
      <alignment horizontal="center" vertical="center" wrapText="1"/>
      <protection hidden="1" locked="0"/>
    </xf>
    <xf numFmtId="0" fontId="21" fillId="0" borderId="68" xfId="99" applyNumberFormat="1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1" fillId="0" borderId="68" xfId="0" applyFont="1" applyBorder="1" applyAlignment="1">
      <alignment horizontal="center" vertical="center" wrapText="1"/>
    </xf>
    <xf numFmtId="164" fontId="21" fillId="0" borderId="79" xfId="99" applyNumberFormat="1" applyFont="1" applyBorder="1" applyAlignment="1" applyProtection="1">
      <alignment horizontal="center" vertical="center" wrapText="1"/>
      <protection hidden="1"/>
    </xf>
    <xf numFmtId="1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0" xfId="99" applyNumberFormat="1" applyFont="1" applyBorder="1" applyAlignment="1" applyProtection="1">
      <alignment horizontal="center" vertical="center" wrapText="1"/>
      <protection hidden="1"/>
    </xf>
    <xf numFmtId="1" fontId="21" fillId="0" borderId="82" xfId="99" applyNumberFormat="1" applyFont="1" applyBorder="1" applyAlignment="1" applyProtection="1">
      <alignment horizontal="center" vertical="center" wrapText="1"/>
      <protection hidden="1"/>
    </xf>
    <xf numFmtId="16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64" fontId="21" fillId="0" borderId="68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" fontId="21" fillId="0" borderId="68" xfId="97" applyNumberFormat="1" applyFont="1" applyBorder="1" applyAlignment="1" applyProtection="1">
      <alignment horizontal="center" vertical="center" wrapText="1"/>
      <protection hidden="1"/>
    </xf>
    <xf numFmtId="1" fontId="21" fillId="0" borderId="80" xfId="97" applyNumberFormat="1" applyFont="1" applyBorder="1" applyAlignment="1" applyProtection="1">
      <alignment horizontal="center" vertical="center" wrapText="1"/>
      <protection hidden="1"/>
    </xf>
    <xf numFmtId="1" fontId="21" fillId="0" borderId="82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3" fontId="21" fillId="0" borderId="80" xfId="0" applyNumberFormat="1" applyFont="1" applyFill="1" applyBorder="1" applyAlignment="1">
      <alignment horizontal="center" vertical="center" wrapText="1"/>
    </xf>
    <xf numFmtId="3" fontId="21" fillId="0" borderId="68" xfId="0" applyNumberFormat="1" applyFont="1" applyFill="1" applyBorder="1" applyAlignment="1">
      <alignment horizontal="center" vertical="center" wrapText="1"/>
    </xf>
    <xf numFmtId="0" fontId="21" fillId="0" borderId="79" xfId="99" applyFont="1" applyBorder="1" applyAlignment="1" applyProtection="1">
      <alignment horizontal="left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/>
    </xf>
    <xf numFmtId="2" fontId="22" fillId="0" borderId="68" xfId="99" applyNumberFormat="1" applyFont="1" applyBorder="1" applyAlignment="1" applyProtection="1">
      <alignment horizontal="center" vertical="center" wrapText="1"/>
      <protection/>
    </xf>
    <xf numFmtId="164" fontId="22" fillId="0" borderId="79" xfId="99" applyNumberFormat="1" applyFont="1" applyBorder="1" applyAlignment="1" applyProtection="1">
      <alignment horizontal="center" vertical="center" wrapText="1"/>
      <protection/>
    </xf>
    <xf numFmtId="0" fontId="22" fillId="0" borderId="80" xfId="99" applyFont="1" applyBorder="1" applyAlignment="1" applyProtection="1">
      <alignment horizontal="center" vertical="center" wrapText="1"/>
      <protection/>
    </xf>
    <xf numFmtId="2" fontId="22" fillId="0" borderId="68" xfId="0" applyNumberFormat="1" applyFont="1" applyBorder="1" applyAlignment="1">
      <alignment horizontal="center" vertical="center" wrapText="1"/>
    </xf>
    <xf numFmtId="164" fontId="22" fillId="0" borderId="68" xfId="99" applyNumberFormat="1" applyFont="1" applyBorder="1" applyAlignment="1" applyProtection="1">
      <alignment horizontal="center" vertical="center" wrapText="1"/>
      <protection/>
    </xf>
    <xf numFmtId="0" fontId="22" fillId="0" borderId="81" xfId="99" applyFont="1" applyBorder="1" applyAlignment="1" applyProtection="1">
      <alignment horizontal="center" vertical="center" wrapText="1"/>
      <protection/>
    </xf>
    <xf numFmtId="164" fontId="22" fillId="0" borderId="68" xfId="0" applyNumberFormat="1" applyFont="1" applyBorder="1" applyAlignment="1">
      <alignment horizontal="center" vertical="center" wrapText="1"/>
    </xf>
    <xf numFmtId="0" fontId="22" fillId="0" borderId="80" xfId="99" applyNumberFormat="1" applyFont="1" applyBorder="1" applyAlignment="1" applyProtection="1">
      <alignment horizontal="center" vertical="center" wrapText="1"/>
      <protection/>
    </xf>
    <xf numFmtId="0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79" xfId="99" applyNumberFormat="1" applyFont="1" applyBorder="1" applyAlignment="1" applyProtection="1">
      <alignment horizontal="center" vertical="center" wrapText="1"/>
      <protection/>
    </xf>
    <xf numFmtId="0" fontId="22" fillId="0" borderId="80" xfId="99" applyFont="1" applyBorder="1" applyAlignment="1" applyProtection="1">
      <alignment horizontal="center" vertical="center" wrapText="1"/>
      <protection/>
    </xf>
    <xf numFmtId="164" fontId="22" fillId="0" borderId="79" xfId="97" applyNumberFormat="1" applyFont="1" applyBorder="1" applyAlignment="1" applyProtection="1">
      <alignment horizontal="center" vertical="center" wrapText="1"/>
      <protection hidden="1"/>
    </xf>
    <xf numFmtId="164" fontId="22" fillId="0" borderId="79" xfId="99" applyNumberFormat="1" applyFont="1" applyBorder="1" applyAlignment="1" applyProtection="1">
      <alignment horizontal="center" vertical="center" wrapText="1"/>
      <protection hidden="1"/>
    </xf>
    <xf numFmtId="1" fontId="22" fillId="0" borderId="80" xfId="99" applyNumberFormat="1" applyFont="1" applyBorder="1" applyAlignment="1" applyProtection="1">
      <alignment horizontal="center" vertical="center" wrapText="1"/>
      <protection/>
    </xf>
    <xf numFmtId="1" fontId="22" fillId="0" borderId="68" xfId="99" applyNumberFormat="1" applyFont="1" applyBorder="1" applyAlignment="1" applyProtection="1">
      <alignment horizontal="center" vertical="center" wrapText="1"/>
      <protection/>
    </xf>
    <xf numFmtId="1" fontId="22" fillId="0" borderId="82" xfId="99" applyNumberFormat="1" applyFont="1" applyBorder="1" applyAlignment="1" applyProtection="1">
      <alignment horizontal="center" vertical="center" wrapText="1"/>
      <protection/>
    </xf>
    <xf numFmtId="0" fontId="23" fillId="0" borderId="68" xfId="99" applyFont="1" applyBorder="1" applyAlignment="1" applyProtection="1">
      <alignment horizontal="center" vertical="center" wrapText="1"/>
      <protection/>
    </xf>
    <xf numFmtId="0" fontId="23" fillId="0" borderId="68" xfId="0" applyFont="1" applyBorder="1" applyAlignment="1" applyProtection="1">
      <alignment horizontal="center" vertical="center" wrapText="1"/>
      <protection/>
    </xf>
    <xf numFmtId="164" fontId="23" fillId="0" borderId="68" xfId="99" applyNumberFormat="1" applyFont="1" applyBorder="1" applyAlignment="1" applyProtection="1">
      <alignment horizontal="center" vertical="center" wrapText="1"/>
      <protection/>
    </xf>
    <xf numFmtId="164" fontId="23" fillId="0" borderId="79" xfId="99" applyNumberFormat="1" applyFont="1" applyBorder="1" applyAlignment="1" applyProtection="1">
      <alignment horizontal="center" vertical="center" wrapText="1"/>
      <protection/>
    </xf>
    <xf numFmtId="0" fontId="23" fillId="0" borderId="80" xfId="99" applyFont="1" applyBorder="1" applyAlignment="1" applyProtection="1">
      <alignment horizontal="center" vertical="center" wrapText="1"/>
      <protection/>
    </xf>
    <xf numFmtId="164" fontId="23" fillId="0" borderId="68" xfId="0" applyNumberFormat="1" applyFont="1" applyBorder="1" applyAlignment="1">
      <alignment horizontal="center" vertical="center" wrapText="1"/>
    </xf>
    <xf numFmtId="0" fontId="23" fillId="0" borderId="81" xfId="99" applyFont="1" applyBorder="1" applyAlignment="1" applyProtection="1">
      <alignment horizontal="center" vertical="center" wrapText="1"/>
      <protection/>
    </xf>
    <xf numFmtId="164" fontId="36" fillId="0" borderId="68" xfId="0" applyNumberFormat="1" applyFont="1" applyBorder="1" applyAlignment="1">
      <alignment horizontal="center" vertical="center" wrapText="1"/>
    </xf>
    <xf numFmtId="164" fontId="36" fillId="0" borderId="79" xfId="0" applyNumberFormat="1" applyFont="1" applyBorder="1" applyAlignment="1" applyProtection="1">
      <alignment horizontal="center" vertical="center" wrapText="1"/>
      <protection/>
    </xf>
    <xf numFmtId="0" fontId="23" fillId="0" borderId="80" xfId="99" applyNumberFormat="1" applyFont="1" applyBorder="1" applyAlignment="1" applyProtection="1">
      <alignment horizontal="center" vertical="center" wrapText="1"/>
      <protection/>
    </xf>
    <xf numFmtId="0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79" xfId="99" applyNumberFormat="1" applyFont="1" applyBorder="1" applyAlignment="1" applyProtection="1">
      <alignment horizontal="center" vertical="center" wrapText="1"/>
      <protection/>
    </xf>
    <xf numFmtId="1" fontId="23" fillId="0" borderId="80" xfId="99" applyNumberFormat="1" applyFont="1" applyBorder="1" applyAlignment="1" applyProtection="1">
      <alignment horizontal="center" vertical="center" wrapText="1"/>
      <protection/>
    </xf>
    <xf numFmtId="1" fontId="23" fillId="0" borderId="68" xfId="99" applyNumberFormat="1" applyFont="1" applyBorder="1" applyAlignment="1" applyProtection="1">
      <alignment horizontal="center" vertical="center" wrapText="1"/>
      <protection/>
    </xf>
    <xf numFmtId="1" fontId="23" fillId="0" borderId="79" xfId="99" applyNumberFormat="1" applyFont="1" applyBorder="1" applyAlignment="1" applyProtection="1">
      <alignment horizontal="center" vertical="center" wrapText="1"/>
      <protection/>
    </xf>
    <xf numFmtId="1" fontId="23" fillId="0" borderId="82" xfId="99" applyNumberFormat="1" applyFont="1" applyBorder="1" applyAlignment="1" applyProtection="1">
      <alignment horizontal="center" vertical="center" wrapText="1"/>
      <protection/>
    </xf>
    <xf numFmtId="0" fontId="23" fillId="0" borderId="79" xfId="99" applyFont="1" applyBorder="1" applyAlignment="1" applyProtection="1">
      <alignment horizontal="left" vertical="center" wrapText="1"/>
      <protection locked="0"/>
    </xf>
    <xf numFmtId="14" fontId="25" fillId="0" borderId="0" xfId="0" applyNumberFormat="1" applyFont="1" applyAlignment="1">
      <alignment horizontal="center" vertical="center" wrapText="1"/>
    </xf>
    <xf numFmtId="0" fontId="27" fillId="0" borderId="83" xfId="95" applyFont="1" applyFill="1" applyBorder="1" applyAlignment="1">
      <alignment vertical="top" wrapText="1"/>
      <protection/>
    </xf>
    <xf numFmtId="0" fontId="0" fillId="0" borderId="18" xfId="0" applyBorder="1" applyAlignment="1">
      <alignment horizontal="center" vertical="center" wrapText="1"/>
    </xf>
    <xf numFmtId="0" fontId="22" fillId="0" borderId="10" xfId="100" applyFont="1" applyFill="1" applyBorder="1" applyAlignment="1">
      <alignment horizontal="center" vertical="center"/>
      <protection/>
    </xf>
    <xf numFmtId="0" fontId="22" fillId="24" borderId="65" xfId="100" applyFont="1" applyFill="1" applyBorder="1" applyAlignment="1">
      <alignment horizontal="center" vertical="center" wrapText="1"/>
      <protection/>
    </xf>
    <xf numFmtId="0" fontId="25" fillId="0" borderId="84" xfId="0" applyFont="1" applyBorder="1" applyAlignment="1" applyProtection="1">
      <alignment horizontal="center" vertical="center" wrapText="1"/>
      <protection locked="0"/>
    </xf>
    <xf numFmtId="0" fontId="0" fillId="0" borderId="84" xfId="0" applyBorder="1" applyAlignment="1">
      <alignment wrapText="1"/>
    </xf>
    <xf numFmtId="0" fontId="22" fillId="0" borderId="79" xfId="99" applyFont="1" applyBorder="1" applyAlignment="1" applyProtection="1">
      <alignment horizontal="center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 locked="0"/>
    </xf>
    <xf numFmtId="0" fontId="22" fillId="0" borderId="80" xfId="99" applyFont="1" applyBorder="1" applyAlignment="1" applyProtection="1">
      <alignment horizontal="center" vertical="center" wrapText="1"/>
      <protection locked="0"/>
    </xf>
    <xf numFmtId="0" fontId="22" fillId="0" borderId="81" xfId="99" applyFont="1" applyBorder="1" applyAlignment="1" applyProtection="1">
      <alignment horizontal="center" vertical="center" wrapText="1"/>
      <protection locked="0"/>
    </xf>
    <xf numFmtId="0" fontId="22" fillId="0" borderId="80" xfId="99" applyFont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5" xfId="99" applyFont="1" applyBorder="1" applyAlignment="1" applyProtection="1">
      <alignment horizontal="center" vertical="center" wrapText="1"/>
      <protection locked="0"/>
    </xf>
    <xf numFmtId="0" fontId="22" fillId="0" borderId="86" xfId="99" applyFont="1" applyBorder="1" applyAlignment="1" applyProtection="1">
      <alignment horizontal="center" vertical="center" wrapText="1"/>
      <protection locked="0"/>
    </xf>
    <xf numFmtId="0" fontId="22" fillId="0" borderId="87" xfId="99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22" fillId="0" borderId="27" xfId="99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88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89" xfId="0" applyFont="1" applyFill="1" applyBorder="1" applyAlignment="1">
      <alignment horizontal="center" vertical="center" wrapText="1"/>
    </xf>
    <xf numFmtId="0" fontId="25" fillId="24" borderId="90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2" fillId="0" borderId="65" xfId="100" applyFont="1" applyFill="1" applyBorder="1" applyAlignment="1">
      <alignment horizontal="center" vertical="center" wrapText="1"/>
      <protection/>
    </xf>
    <xf numFmtId="0" fontId="22" fillId="0" borderId="65" xfId="100" applyFont="1" applyFill="1" applyBorder="1" applyAlignment="1">
      <alignment horizontal="center" vertical="center"/>
      <protection/>
    </xf>
    <xf numFmtId="0" fontId="22" fillId="0" borderId="92" xfId="100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100" applyNumberFormat="1" applyFont="1" applyFill="1" applyBorder="1" applyAlignment="1">
      <alignment horizontal="left"/>
      <protection/>
    </xf>
    <xf numFmtId="14" fontId="25" fillId="0" borderId="0" xfId="100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93" xfId="103" applyFont="1" applyFill="1" applyBorder="1" applyAlignment="1" applyProtection="1">
      <alignment horizontal="center"/>
      <protection locked="0"/>
    </xf>
    <xf numFmtId="0" fontId="27" fillId="0" borderId="94" xfId="103" applyFont="1" applyFill="1" applyBorder="1" applyAlignment="1" applyProtection="1">
      <alignment horizontal="center"/>
      <protection locked="0"/>
    </xf>
    <xf numFmtId="0" fontId="27" fillId="0" borderId="29" xfId="102" applyFont="1" applyFill="1" applyBorder="1" applyAlignment="1" applyProtection="1">
      <alignment horizontal="center"/>
      <protection locked="0"/>
    </xf>
    <xf numFmtId="0" fontId="27" fillId="0" borderId="88" xfId="102" applyFont="1" applyFill="1" applyBorder="1" applyAlignment="1" applyProtection="1">
      <alignment horizontal="center"/>
      <protection locked="0"/>
    </xf>
    <xf numFmtId="0" fontId="27" fillId="0" borderId="88" xfId="95" applyFont="1" applyFill="1" applyBorder="1" applyAlignment="1">
      <alignment horizontal="center"/>
      <protection/>
    </xf>
    <xf numFmtId="0" fontId="27" fillId="0" borderId="90" xfId="95" applyFont="1" applyFill="1" applyBorder="1" applyAlignment="1">
      <alignment horizontal="center"/>
      <protection/>
    </xf>
    <xf numFmtId="0" fontId="27" fillId="0" borderId="77" xfId="102" applyFont="1" applyFill="1" applyBorder="1" applyAlignment="1" applyProtection="1">
      <alignment horizontal="center" vertical="center"/>
      <protection locked="0"/>
    </xf>
    <xf numFmtId="0" fontId="27" fillId="0" borderId="48" xfId="102" applyFont="1" applyFill="1" applyBorder="1" applyAlignment="1" applyProtection="1">
      <alignment horizontal="center" vertical="center"/>
      <protection locked="0"/>
    </xf>
    <xf numFmtId="0" fontId="27" fillId="0" borderId="29" xfId="102" applyFont="1" applyFill="1" applyBorder="1" applyAlignment="1" applyProtection="1">
      <alignment horizontal="center" vertical="center"/>
      <protection locked="0"/>
    </xf>
    <xf numFmtId="0" fontId="22" fillId="0" borderId="0" xfId="104" applyFont="1" applyFill="1" applyBorder="1" applyAlignment="1" applyProtection="1">
      <alignment horizontal="center" vertical="center" wrapText="1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0" fontId="27" fillId="24" borderId="64" xfId="102" applyFont="1" applyFill="1" applyBorder="1" applyAlignment="1" applyProtection="1">
      <alignment horizontal="center" vertical="center" wrapText="1"/>
      <protection locked="0"/>
    </xf>
    <xf numFmtId="0" fontId="27" fillId="0" borderId="95" xfId="102" applyFont="1" applyFill="1" applyBorder="1" applyAlignment="1" applyProtection="1">
      <alignment horizontal="center"/>
      <protection locked="0"/>
    </xf>
    <xf numFmtId="0" fontId="27" fillId="0" borderId="96" xfId="95" applyFont="1" applyFill="1" applyBorder="1" applyAlignment="1">
      <alignment horizontal="center" vertical="center"/>
      <protection/>
    </xf>
    <xf numFmtId="0" fontId="27" fillId="0" borderId="65" xfId="103" applyFont="1" applyFill="1" applyBorder="1" applyAlignment="1" applyProtection="1">
      <alignment horizontal="left" vertical="center"/>
      <protection locked="0"/>
    </xf>
    <xf numFmtId="0" fontId="27" fillId="0" borderId="65" xfId="102" applyFont="1" applyFill="1" applyBorder="1" applyAlignment="1" applyProtection="1">
      <alignment horizontal="center"/>
      <protection locked="0"/>
    </xf>
    <xf numFmtId="0" fontId="27" fillId="0" borderId="97" xfId="102" applyFont="1" applyFill="1" applyBorder="1" applyAlignment="1" applyProtection="1">
      <alignment horizontal="center" vertical="center" wrapText="1"/>
      <protection locked="0"/>
    </xf>
    <xf numFmtId="0" fontId="27" fillId="0" borderId="64" xfId="102" applyFont="1" applyFill="1" applyBorder="1" applyAlignment="1" applyProtection="1">
      <alignment horizontal="center" vertical="center" wrapText="1"/>
      <protection locked="0"/>
    </xf>
    <xf numFmtId="0" fontId="27" fillId="0" borderId="24" xfId="102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4" xfId="0" applyFont="1" applyBorder="1" applyAlignment="1">
      <alignment horizontal="center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Лист1_Сводка на 21.05.2018" xfId="101"/>
    <cellStyle name="Обычный_Общая сводка" xfId="102"/>
    <cellStyle name="Обычный_Сводка" xfId="103"/>
    <cellStyle name="Обычный_Сводка1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workbookViewId="0" topLeftCell="A1">
      <selection activeCell="J25" sqref="J25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hidden="1" customWidth="1"/>
    <col min="4" max="4" width="9.75390625" style="0" hidden="1" customWidth="1"/>
    <col min="5" max="5" width="9.00390625" style="0" hidden="1" customWidth="1"/>
    <col min="6" max="6" width="8.375" style="0" hidden="1" customWidth="1"/>
    <col min="7" max="7" width="9.375" style="0" hidden="1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2" max="12" width="15.375" style="0" bestFit="1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310" t="s">
        <v>121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05">
        <v>43655</v>
      </c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</row>
    <row r="2" spans="1:77" ht="15.75" customHeight="1">
      <c r="A2" s="312" t="s">
        <v>28</v>
      </c>
      <c r="B2" s="313" t="s">
        <v>97</v>
      </c>
      <c r="C2" s="313" t="s">
        <v>98</v>
      </c>
      <c r="D2" s="313"/>
      <c r="E2" s="313"/>
      <c r="F2" s="313"/>
      <c r="G2" s="312"/>
      <c r="H2" s="314" t="s">
        <v>99</v>
      </c>
      <c r="I2" s="313"/>
      <c r="J2" s="313"/>
      <c r="K2" s="313"/>
      <c r="L2" s="313"/>
      <c r="M2" s="315" t="s">
        <v>100</v>
      </c>
      <c r="N2" s="313"/>
      <c r="O2" s="313"/>
      <c r="P2" s="313"/>
      <c r="Q2" s="312"/>
      <c r="R2" s="316" t="s">
        <v>101</v>
      </c>
      <c r="S2" s="317"/>
      <c r="T2" s="317"/>
      <c r="U2" s="317"/>
      <c r="V2" s="318"/>
      <c r="W2" s="316" t="s">
        <v>102</v>
      </c>
      <c r="X2" s="313"/>
      <c r="Y2" s="313"/>
      <c r="Z2" s="313"/>
      <c r="AA2" s="312"/>
      <c r="AB2" s="316" t="s">
        <v>103</v>
      </c>
      <c r="AC2" s="313"/>
      <c r="AD2" s="313"/>
      <c r="AE2" s="313"/>
      <c r="AF2" s="312"/>
      <c r="AG2" s="316" t="s">
        <v>104</v>
      </c>
      <c r="AH2" s="313"/>
      <c r="AI2" s="313"/>
      <c r="AJ2" s="313"/>
      <c r="AK2" s="312"/>
      <c r="AL2" s="316" t="s">
        <v>105</v>
      </c>
      <c r="AM2" s="313"/>
      <c r="AN2" s="313"/>
      <c r="AO2" s="313"/>
      <c r="AP2" s="312"/>
      <c r="AQ2" s="316" t="s">
        <v>106</v>
      </c>
      <c r="AR2" s="313"/>
      <c r="AS2" s="313"/>
      <c r="AT2" s="313"/>
      <c r="AU2" s="312"/>
      <c r="AV2" s="316" t="s">
        <v>107</v>
      </c>
      <c r="AW2" s="313"/>
      <c r="AX2" s="313"/>
      <c r="AY2" s="313"/>
      <c r="AZ2" s="312"/>
      <c r="BA2" s="316" t="s">
        <v>108</v>
      </c>
      <c r="BB2" s="313"/>
      <c r="BC2" s="313"/>
      <c r="BD2" s="313"/>
      <c r="BE2" s="312"/>
      <c r="BF2" s="316" t="s">
        <v>109</v>
      </c>
      <c r="BG2" s="313"/>
      <c r="BH2" s="313"/>
      <c r="BI2" s="313"/>
      <c r="BJ2" s="312"/>
      <c r="BK2" s="316" t="s">
        <v>110</v>
      </c>
      <c r="BL2" s="313"/>
      <c r="BM2" s="313"/>
      <c r="BN2" s="313"/>
      <c r="BO2" s="312"/>
      <c r="BP2" s="319" t="s">
        <v>111</v>
      </c>
      <c r="BQ2" s="320"/>
      <c r="BR2" s="320"/>
      <c r="BS2" s="320"/>
      <c r="BT2" s="321"/>
      <c r="BU2" s="319" t="s">
        <v>112</v>
      </c>
      <c r="BV2" s="320"/>
      <c r="BW2" s="320"/>
      <c r="BX2" s="320"/>
      <c r="BY2" s="321"/>
    </row>
    <row r="3" spans="1:77" ht="121.5" customHeight="1">
      <c r="A3" s="312"/>
      <c r="B3" s="313"/>
      <c r="C3" s="214" t="s">
        <v>113</v>
      </c>
      <c r="D3" s="214" t="s">
        <v>89</v>
      </c>
      <c r="E3" s="214" t="s">
        <v>3</v>
      </c>
      <c r="F3" s="214" t="s">
        <v>90</v>
      </c>
      <c r="G3" s="215" t="s">
        <v>91</v>
      </c>
      <c r="H3" s="216" t="s">
        <v>114</v>
      </c>
      <c r="I3" s="214" t="s">
        <v>89</v>
      </c>
      <c r="J3" s="214" t="s">
        <v>3</v>
      </c>
      <c r="K3" s="214" t="s">
        <v>90</v>
      </c>
      <c r="L3" s="214" t="s">
        <v>91</v>
      </c>
      <c r="M3" s="217" t="s">
        <v>115</v>
      </c>
      <c r="N3" s="214" t="s">
        <v>89</v>
      </c>
      <c r="O3" s="214" t="s">
        <v>3</v>
      </c>
      <c r="P3" s="214" t="s">
        <v>90</v>
      </c>
      <c r="Q3" s="215" t="s">
        <v>91</v>
      </c>
      <c r="R3" s="218" t="s">
        <v>114</v>
      </c>
      <c r="S3" s="214" t="s">
        <v>89</v>
      </c>
      <c r="T3" s="214" t="s">
        <v>3</v>
      </c>
      <c r="U3" s="214" t="s">
        <v>90</v>
      </c>
      <c r="V3" s="215" t="s">
        <v>91</v>
      </c>
      <c r="W3" s="218" t="s">
        <v>116</v>
      </c>
      <c r="X3" s="214" t="s">
        <v>89</v>
      </c>
      <c r="Y3" s="214" t="s">
        <v>3</v>
      </c>
      <c r="Z3" s="214" t="s">
        <v>90</v>
      </c>
      <c r="AA3" s="215" t="s">
        <v>91</v>
      </c>
      <c r="AB3" s="218" t="s">
        <v>117</v>
      </c>
      <c r="AC3" s="214" t="s">
        <v>89</v>
      </c>
      <c r="AD3" s="214" t="s">
        <v>3</v>
      </c>
      <c r="AE3" s="214" t="s">
        <v>90</v>
      </c>
      <c r="AF3" s="215" t="s">
        <v>91</v>
      </c>
      <c r="AG3" s="218" t="s">
        <v>118</v>
      </c>
      <c r="AH3" s="214" t="s">
        <v>89</v>
      </c>
      <c r="AI3" s="214" t="s">
        <v>3</v>
      </c>
      <c r="AJ3" s="214" t="s">
        <v>90</v>
      </c>
      <c r="AK3" s="215" t="s">
        <v>91</v>
      </c>
      <c r="AL3" s="218" t="s">
        <v>119</v>
      </c>
      <c r="AM3" s="214" t="s">
        <v>89</v>
      </c>
      <c r="AN3" s="214" t="s">
        <v>3</v>
      </c>
      <c r="AO3" s="214" t="s">
        <v>90</v>
      </c>
      <c r="AP3" s="215" t="s">
        <v>91</v>
      </c>
      <c r="AQ3" s="218" t="s">
        <v>119</v>
      </c>
      <c r="AR3" s="214" t="s">
        <v>89</v>
      </c>
      <c r="AS3" s="214" t="s">
        <v>3</v>
      </c>
      <c r="AT3" s="214" t="s">
        <v>90</v>
      </c>
      <c r="AU3" s="215" t="s">
        <v>91</v>
      </c>
      <c r="AV3" s="218" t="s">
        <v>119</v>
      </c>
      <c r="AW3" s="214" t="s">
        <v>89</v>
      </c>
      <c r="AX3" s="214" t="s">
        <v>3</v>
      </c>
      <c r="AY3" s="214" t="s">
        <v>90</v>
      </c>
      <c r="AZ3" s="215" t="s">
        <v>91</v>
      </c>
      <c r="BA3" s="218" t="s">
        <v>118</v>
      </c>
      <c r="BB3" s="214" t="s">
        <v>89</v>
      </c>
      <c r="BC3" s="214" t="s">
        <v>3</v>
      </c>
      <c r="BD3" s="214" t="s">
        <v>90</v>
      </c>
      <c r="BE3" s="215" t="s">
        <v>91</v>
      </c>
      <c r="BF3" s="218" t="s">
        <v>120</v>
      </c>
      <c r="BG3" s="214" t="s">
        <v>89</v>
      </c>
      <c r="BH3" s="214" t="s">
        <v>3</v>
      </c>
      <c r="BI3" s="214" t="s">
        <v>90</v>
      </c>
      <c r="BJ3" s="215" t="s">
        <v>91</v>
      </c>
      <c r="BK3" s="218" t="s">
        <v>120</v>
      </c>
      <c r="BL3" s="214" t="s">
        <v>89</v>
      </c>
      <c r="BM3" s="214" t="s">
        <v>3</v>
      </c>
      <c r="BN3" s="214" t="s">
        <v>90</v>
      </c>
      <c r="BO3" s="215" t="s">
        <v>91</v>
      </c>
      <c r="BP3" s="218" t="s">
        <v>120</v>
      </c>
      <c r="BQ3" s="214" t="s">
        <v>89</v>
      </c>
      <c r="BR3" s="214" t="s">
        <v>3</v>
      </c>
      <c r="BS3" s="214" t="s">
        <v>90</v>
      </c>
      <c r="BT3" s="219" t="s">
        <v>91</v>
      </c>
      <c r="BU3" s="218" t="s">
        <v>120</v>
      </c>
      <c r="BV3" s="214" t="s">
        <v>89</v>
      </c>
      <c r="BW3" s="214" t="s">
        <v>3</v>
      </c>
      <c r="BX3" s="214" t="s">
        <v>90</v>
      </c>
      <c r="BY3" s="219" t="s">
        <v>91</v>
      </c>
    </row>
    <row r="4" spans="1:77" ht="16.5" customHeight="1">
      <c r="A4" s="220"/>
      <c r="B4" s="221"/>
      <c r="C4" s="221"/>
      <c r="D4" s="221"/>
      <c r="E4" s="221"/>
      <c r="F4" s="221"/>
      <c r="G4" s="222"/>
      <c r="H4" s="223">
        <v>0</v>
      </c>
      <c r="I4" s="221"/>
      <c r="J4" s="224"/>
      <c r="K4" s="221"/>
      <c r="L4" s="221"/>
      <c r="M4" s="225"/>
      <c r="N4" s="226"/>
      <c r="O4" s="227"/>
      <c r="P4" s="226"/>
      <c r="Q4" s="222"/>
      <c r="R4" s="228"/>
      <c r="S4" s="229"/>
      <c r="T4" s="230"/>
      <c r="U4" s="230"/>
      <c r="V4" s="231"/>
      <c r="W4" s="232"/>
      <c r="X4" s="221"/>
      <c r="Y4" s="221"/>
      <c r="Z4" s="221"/>
      <c r="AA4" s="222"/>
      <c r="AB4" s="233"/>
      <c r="AC4" s="221"/>
      <c r="AD4" s="221"/>
      <c r="AE4" s="221"/>
      <c r="AF4" s="222"/>
      <c r="AG4" s="233"/>
      <c r="AH4" s="221"/>
      <c r="AI4" s="221"/>
      <c r="AJ4" s="221"/>
      <c r="AK4" s="222"/>
      <c r="AL4" s="233"/>
      <c r="AM4" s="221"/>
      <c r="AN4" s="221"/>
      <c r="AO4" s="221"/>
      <c r="AP4" s="222"/>
      <c r="AQ4" s="233"/>
      <c r="AR4" s="221"/>
      <c r="AS4" s="221"/>
      <c r="AT4" s="221"/>
      <c r="AU4" s="222"/>
      <c r="AV4" s="232"/>
      <c r="AW4" s="221"/>
      <c r="AX4" s="221"/>
      <c r="AY4" s="221"/>
      <c r="AZ4" s="222"/>
      <c r="BA4" s="232"/>
      <c r="BB4" s="221"/>
      <c r="BC4" s="221"/>
      <c r="BD4" s="221"/>
      <c r="BE4" s="222"/>
      <c r="BF4" s="232"/>
      <c r="BG4" s="221"/>
      <c r="BH4" s="221"/>
      <c r="BI4" s="221"/>
      <c r="BJ4" s="222"/>
      <c r="BK4" s="232"/>
      <c r="BL4" s="221"/>
      <c r="BM4" s="221"/>
      <c r="BN4" s="221"/>
      <c r="BO4" s="222"/>
      <c r="BP4" s="234"/>
      <c r="BQ4" s="226"/>
      <c r="BR4" s="226"/>
      <c r="BS4" s="226"/>
      <c r="BT4" s="235"/>
      <c r="BU4" s="234"/>
      <c r="BV4" s="226"/>
      <c r="BW4" s="226"/>
      <c r="BX4" s="226"/>
      <c r="BY4" s="235"/>
    </row>
    <row r="5" spans="1:77" ht="15.75">
      <c r="A5" s="236" t="s">
        <v>32</v>
      </c>
      <c r="B5" s="221"/>
      <c r="C5" s="237">
        <f aca="true" t="shared" si="0" ref="C5:C24">SUM(H5+M5+R5+W5+AB5+AG5+AL5+AQ5+AV5+BA5+BF5+BK5+BP5+BU5)</f>
        <v>9481</v>
      </c>
      <c r="D5" s="237"/>
      <c r="E5" s="238"/>
      <c r="F5" s="237"/>
      <c r="G5" s="239"/>
      <c r="H5" s="240">
        <v>5029</v>
      </c>
      <c r="I5" s="241"/>
      <c r="J5" s="224"/>
      <c r="K5" s="241"/>
      <c r="L5" s="242"/>
      <c r="M5" s="243">
        <v>255</v>
      </c>
      <c r="N5" s="226"/>
      <c r="O5" s="224"/>
      <c r="P5" s="226"/>
      <c r="Q5" s="239"/>
      <c r="R5" s="244"/>
      <c r="S5" s="245"/>
      <c r="T5" s="246"/>
      <c r="U5" s="246"/>
      <c r="V5" s="247"/>
      <c r="W5" s="233">
        <v>230</v>
      </c>
      <c r="X5" s="248"/>
      <c r="Y5" s="248"/>
      <c r="Z5" s="241"/>
      <c r="AA5" s="239"/>
      <c r="AB5" s="233">
        <v>549</v>
      </c>
      <c r="AC5" s="249"/>
      <c r="AD5" s="249"/>
      <c r="AE5" s="249"/>
      <c r="AF5" s="250"/>
      <c r="AG5" s="233">
        <v>160</v>
      </c>
      <c r="AH5" s="251"/>
      <c r="AI5" s="251"/>
      <c r="AJ5" s="251"/>
      <c r="AK5" s="239"/>
      <c r="AL5" s="233">
        <v>2748</v>
      </c>
      <c r="AM5" s="252"/>
      <c r="AN5" s="252"/>
      <c r="AO5" s="252"/>
      <c r="AP5" s="250"/>
      <c r="AQ5" s="233">
        <v>90</v>
      </c>
      <c r="AR5" s="249"/>
      <c r="AS5" s="249"/>
      <c r="AT5" s="249"/>
      <c r="AU5" s="250"/>
      <c r="AV5" s="253">
        <v>120</v>
      </c>
      <c r="AW5" s="249"/>
      <c r="AX5" s="249"/>
      <c r="AY5" s="249"/>
      <c r="AZ5" s="250"/>
      <c r="BA5" s="233">
        <v>250</v>
      </c>
      <c r="BB5" s="254"/>
      <c r="BC5" s="254"/>
      <c r="BD5" s="254"/>
      <c r="BE5" s="255"/>
      <c r="BF5" s="253">
        <v>50</v>
      </c>
      <c r="BG5" s="256"/>
      <c r="BH5" s="256"/>
      <c r="BI5" s="256"/>
      <c r="BJ5" s="250"/>
      <c r="BK5" s="253"/>
      <c r="BL5" s="249"/>
      <c r="BM5" s="249"/>
      <c r="BN5" s="249"/>
      <c r="BO5" s="250"/>
      <c r="BP5" s="257"/>
      <c r="BQ5" s="256"/>
      <c r="BR5" s="256"/>
      <c r="BS5" s="256"/>
      <c r="BT5" s="258"/>
      <c r="BU5" s="257"/>
      <c r="BV5" s="256"/>
      <c r="BW5" s="256"/>
      <c r="BX5" s="256"/>
      <c r="BY5" s="258"/>
    </row>
    <row r="6" spans="1:77" ht="15.75">
      <c r="A6" s="236" t="s">
        <v>33</v>
      </c>
      <c r="B6" s="221"/>
      <c r="C6" s="237">
        <f t="shared" si="0"/>
        <v>17542</v>
      </c>
      <c r="D6" s="237"/>
      <c r="E6" s="238"/>
      <c r="F6" s="237"/>
      <c r="G6" s="239"/>
      <c r="H6" s="240">
        <v>5269</v>
      </c>
      <c r="I6" s="241"/>
      <c r="J6" s="224"/>
      <c r="K6" s="241"/>
      <c r="L6" s="242"/>
      <c r="M6" s="243">
        <v>1469</v>
      </c>
      <c r="N6" s="226"/>
      <c r="O6" s="224"/>
      <c r="P6" s="226"/>
      <c r="Q6" s="255"/>
      <c r="R6" s="244"/>
      <c r="S6" s="245"/>
      <c r="T6" s="246"/>
      <c r="U6" s="246"/>
      <c r="V6" s="247"/>
      <c r="W6" s="233">
        <v>544</v>
      </c>
      <c r="X6" s="248"/>
      <c r="Y6" s="248"/>
      <c r="Z6" s="241"/>
      <c r="AA6" s="250"/>
      <c r="AB6" s="233">
        <v>3125</v>
      </c>
      <c r="AC6" s="249"/>
      <c r="AD6" s="249"/>
      <c r="AE6" s="249"/>
      <c r="AF6" s="250"/>
      <c r="AG6" s="233">
        <v>4886</v>
      </c>
      <c r="AH6" s="251"/>
      <c r="AI6" s="251"/>
      <c r="AJ6" s="251"/>
      <c r="AK6" s="250"/>
      <c r="AL6" s="233">
        <v>2022</v>
      </c>
      <c r="AM6" s="252"/>
      <c r="AN6" s="252"/>
      <c r="AO6" s="252"/>
      <c r="AP6" s="250"/>
      <c r="AQ6" s="233">
        <v>35</v>
      </c>
      <c r="AR6" s="249"/>
      <c r="AS6" s="249"/>
      <c r="AT6" s="249"/>
      <c r="AU6" s="250"/>
      <c r="AV6" s="253"/>
      <c r="AW6" s="249"/>
      <c r="AX6" s="249"/>
      <c r="AY6" s="249"/>
      <c r="AZ6" s="250"/>
      <c r="BA6" s="233">
        <v>28</v>
      </c>
      <c r="BB6" s="254"/>
      <c r="BC6" s="254"/>
      <c r="BD6" s="254"/>
      <c r="BE6" s="255"/>
      <c r="BF6" s="253">
        <v>45</v>
      </c>
      <c r="BG6" s="256"/>
      <c r="BH6" s="256"/>
      <c r="BI6" s="256"/>
      <c r="BJ6" s="250"/>
      <c r="BK6" s="253"/>
      <c r="BL6" s="249"/>
      <c r="BM6" s="249"/>
      <c r="BN6" s="249"/>
      <c r="BO6" s="250"/>
      <c r="BP6" s="257">
        <v>59</v>
      </c>
      <c r="BQ6" s="256"/>
      <c r="BR6" s="256"/>
      <c r="BS6" s="256"/>
      <c r="BT6" s="258"/>
      <c r="BU6" s="257">
        <v>60</v>
      </c>
      <c r="BV6" s="256"/>
      <c r="BW6" s="256"/>
      <c r="BX6" s="256"/>
      <c r="BY6" s="258"/>
    </row>
    <row r="7" spans="1:77" ht="15.75">
      <c r="A7" s="236" t="s">
        <v>8</v>
      </c>
      <c r="B7" s="221"/>
      <c r="C7" s="237">
        <f t="shared" si="0"/>
        <v>5207</v>
      </c>
      <c r="D7" s="237"/>
      <c r="E7" s="238"/>
      <c r="F7" s="237"/>
      <c r="G7" s="239"/>
      <c r="H7" s="240">
        <v>960</v>
      </c>
      <c r="I7" s="241"/>
      <c r="J7" s="224"/>
      <c r="K7" s="241"/>
      <c r="L7" s="242"/>
      <c r="M7" s="243">
        <v>420</v>
      </c>
      <c r="N7" s="226"/>
      <c r="O7" s="224"/>
      <c r="P7" s="226"/>
      <c r="Q7" s="239"/>
      <c r="R7" s="244">
        <v>80</v>
      </c>
      <c r="S7" s="245"/>
      <c r="T7" s="246"/>
      <c r="U7" s="246"/>
      <c r="V7" s="247"/>
      <c r="W7" s="233"/>
      <c r="X7" s="248"/>
      <c r="Y7" s="248"/>
      <c r="Z7" s="241"/>
      <c r="AA7" s="250"/>
      <c r="AB7" s="233">
        <v>777</v>
      </c>
      <c r="AC7" s="249"/>
      <c r="AD7" s="249"/>
      <c r="AE7" s="249"/>
      <c r="AF7" s="250"/>
      <c r="AG7" s="233">
        <v>787</v>
      </c>
      <c r="AH7" s="251"/>
      <c r="AI7" s="251"/>
      <c r="AJ7" s="251"/>
      <c r="AK7" s="250"/>
      <c r="AL7" s="233">
        <v>1000</v>
      </c>
      <c r="AM7" s="252"/>
      <c r="AN7" s="252"/>
      <c r="AO7" s="252"/>
      <c r="AP7" s="250"/>
      <c r="AQ7" s="233"/>
      <c r="AR7" s="249"/>
      <c r="AS7" s="249"/>
      <c r="AT7" s="249"/>
      <c r="AU7" s="250"/>
      <c r="AV7" s="253"/>
      <c r="AW7" s="249"/>
      <c r="AX7" s="249"/>
      <c r="AY7" s="249"/>
      <c r="AZ7" s="250"/>
      <c r="BA7" s="233">
        <v>483</v>
      </c>
      <c r="BB7" s="254"/>
      <c r="BC7" s="254"/>
      <c r="BD7" s="254"/>
      <c r="BE7" s="255"/>
      <c r="BF7" s="253"/>
      <c r="BG7" s="256"/>
      <c r="BH7" s="256"/>
      <c r="BI7" s="256"/>
      <c r="BJ7" s="250"/>
      <c r="BK7" s="253"/>
      <c r="BL7" s="249"/>
      <c r="BM7" s="249"/>
      <c r="BN7" s="249"/>
      <c r="BO7" s="250"/>
      <c r="BP7" s="257"/>
      <c r="BQ7" s="256"/>
      <c r="BR7" s="256"/>
      <c r="BS7" s="256"/>
      <c r="BT7" s="258"/>
      <c r="BU7" s="257">
        <v>700</v>
      </c>
      <c r="BV7" s="256"/>
      <c r="BW7" s="256"/>
      <c r="BX7" s="256"/>
      <c r="BY7" s="258"/>
    </row>
    <row r="8" spans="1:77" ht="15.75">
      <c r="A8" s="236" t="s">
        <v>9</v>
      </c>
      <c r="B8" s="221"/>
      <c r="C8" s="237">
        <f t="shared" si="0"/>
        <v>19404</v>
      </c>
      <c r="D8" s="237"/>
      <c r="E8" s="238"/>
      <c r="F8" s="237"/>
      <c r="G8" s="239"/>
      <c r="H8" s="240">
        <v>9697</v>
      </c>
      <c r="I8" s="241"/>
      <c r="J8" s="224"/>
      <c r="K8" s="241"/>
      <c r="L8" s="242"/>
      <c r="M8" s="243">
        <v>929</v>
      </c>
      <c r="N8" s="226"/>
      <c r="O8" s="224"/>
      <c r="P8" s="226"/>
      <c r="Q8" s="239"/>
      <c r="R8" s="244"/>
      <c r="S8" s="245"/>
      <c r="T8" s="246"/>
      <c r="U8" s="246"/>
      <c r="V8" s="247"/>
      <c r="W8" s="233">
        <v>770</v>
      </c>
      <c r="X8" s="248"/>
      <c r="Y8" s="248"/>
      <c r="Z8" s="241"/>
      <c r="AA8" s="250"/>
      <c r="AB8" s="233">
        <v>3796</v>
      </c>
      <c r="AC8" s="249"/>
      <c r="AD8" s="249"/>
      <c r="AE8" s="249"/>
      <c r="AF8" s="250"/>
      <c r="AG8" s="233">
        <v>2941</v>
      </c>
      <c r="AH8" s="251"/>
      <c r="AI8" s="251"/>
      <c r="AJ8" s="251"/>
      <c r="AK8" s="250"/>
      <c r="AL8" s="233">
        <v>1088</v>
      </c>
      <c r="AM8" s="252"/>
      <c r="AN8" s="252"/>
      <c r="AO8" s="252"/>
      <c r="AP8" s="250"/>
      <c r="AQ8" s="233">
        <v>35</v>
      </c>
      <c r="AR8" s="249"/>
      <c r="AS8" s="249"/>
      <c r="AT8" s="249"/>
      <c r="AU8" s="250"/>
      <c r="AV8" s="253">
        <v>30</v>
      </c>
      <c r="AW8" s="249"/>
      <c r="AX8" s="249"/>
      <c r="AY8" s="249"/>
      <c r="AZ8" s="250"/>
      <c r="BA8" s="233"/>
      <c r="BB8" s="254"/>
      <c r="BC8" s="254"/>
      <c r="BD8" s="254"/>
      <c r="BE8" s="255"/>
      <c r="BF8" s="253"/>
      <c r="BG8" s="256"/>
      <c r="BH8" s="256"/>
      <c r="BI8" s="256"/>
      <c r="BJ8" s="250"/>
      <c r="BK8" s="253">
        <v>98</v>
      </c>
      <c r="BL8" s="249"/>
      <c r="BM8" s="249"/>
      <c r="BN8" s="249"/>
      <c r="BO8" s="250"/>
      <c r="BP8" s="257"/>
      <c r="BQ8" s="256"/>
      <c r="BR8" s="256"/>
      <c r="BS8" s="256"/>
      <c r="BT8" s="258"/>
      <c r="BU8" s="257">
        <v>20</v>
      </c>
      <c r="BV8" s="256"/>
      <c r="BW8" s="256"/>
      <c r="BX8" s="256"/>
      <c r="BY8" s="258"/>
    </row>
    <row r="9" spans="1:77" ht="15.75">
      <c r="A9" s="236" t="s">
        <v>34</v>
      </c>
      <c r="B9" s="221"/>
      <c r="C9" s="237">
        <f t="shared" si="0"/>
        <v>28545</v>
      </c>
      <c r="D9" s="237">
        <f>I9+N9+S9+X9+AC9+AH9+AM9+AR9+AW9+BB9+BG9+BL9+BV9</f>
        <v>0</v>
      </c>
      <c r="E9" s="238">
        <f>D9/C9*100</f>
        <v>0</v>
      </c>
      <c r="F9" s="237">
        <f>K9+P9+U9+Z9+AE9+AJ9+AO9+AT9+AY9+BD9+BI9+BN9+BX9</f>
        <v>0</v>
      </c>
      <c r="G9" s="239" t="e">
        <f>F9/D9*10</f>
        <v>#DIV/0!</v>
      </c>
      <c r="H9" s="240">
        <v>13147</v>
      </c>
      <c r="I9" s="241"/>
      <c r="J9" s="224"/>
      <c r="K9" s="241"/>
      <c r="L9" s="242"/>
      <c r="M9" s="243">
        <v>962</v>
      </c>
      <c r="N9" s="226"/>
      <c r="O9" s="227"/>
      <c r="P9" s="226"/>
      <c r="Q9" s="239"/>
      <c r="R9" s="244"/>
      <c r="S9" s="245"/>
      <c r="T9" s="246"/>
      <c r="U9" s="246"/>
      <c r="V9" s="247"/>
      <c r="W9" s="233">
        <v>588</v>
      </c>
      <c r="X9" s="248"/>
      <c r="Y9" s="248"/>
      <c r="Z9" s="241"/>
      <c r="AA9" s="239"/>
      <c r="AB9" s="233">
        <v>5482</v>
      </c>
      <c r="AC9" s="249"/>
      <c r="AD9" s="249"/>
      <c r="AE9" s="249"/>
      <c r="AF9" s="250"/>
      <c r="AG9" s="233">
        <v>3813</v>
      </c>
      <c r="AH9" s="251"/>
      <c r="AI9" s="251"/>
      <c r="AJ9" s="251"/>
      <c r="AK9" s="250"/>
      <c r="AL9" s="233">
        <v>3651</v>
      </c>
      <c r="AM9" s="252"/>
      <c r="AN9" s="252"/>
      <c r="AO9" s="252"/>
      <c r="AP9" s="250"/>
      <c r="AQ9" s="233">
        <v>137</v>
      </c>
      <c r="AR9" s="249"/>
      <c r="AS9" s="249"/>
      <c r="AT9" s="249"/>
      <c r="AU9" s="250"/>
      <c r="AV9" s="253">
        <v>174</v>
      </c>
      <c r="AW9" s="249"/>
      <c r="AX9" s="249"/>
      <c r="AY9" s="249"/>
      <c r="AZ9" s="250"/>
      <c r="BA9" s="233">
        <v>555</v>
      </c>
      <c r="BB9" s="254"/>
      <c r="BC9" s="254"/>
      <c r="BD9" s="254"/>
      <c r="BE9" s="255"/>
      <c r="BF9" s="253"/>
      <c r="BG9" s="256"/>
      <c r="BH9" s="256"/>
      <c r="BI9" s="256"/>
      <c r="BJ9" s="250"/>
      <c r="BK9" s="253">
        <v>36</v>
      </c>
      <c r="BL9" s="249"/>
      <c r="BM9" s="249"/>
      <c r="BN9" s="249"/>
      <c r="BO9" s="250"/>
      <c r="BP9" s="257"/>
      <c r="BQ9" s="256"/>
      <c r="BR9" s="256"/>
      <c r="BS9" s="256"/>
      <c r="BT9" s="258"/>
      <c r="BU9" s="257"/>
      <c r="BV9" s="256"/>
      <c r="BW9" s="256"/>
      <c r="BX9" s="256"/>
      <c r="BY9" s="258"/>
    </row>
    <row r="10" spans="1:77" ht="15.75">
      <c r="A10" s="236" t="s">
        <v>10</v>
      </c>
      <c r="B10" s="221"/>
      <c r="C10" s="237">
        <f t="shared" si="0"/>
        <v>61273</v>
      </c>
      <c r="D10" s="237"/>
      <c r="E10" s="238"/>
      <c r="F10" s="237"/>
      <c r="G10" s="239"/>
      <c r="H10" s="240">
        <v>28004</v>
      </c>
      <c r="I10" s="241"/>
      <c r="J10" s="224"/>
      <c r="K10" s="241"/>
      <c r="L10" s="242"/>
      <c r="M10" s="243">
        <v>1092</v>
      </c>
      <c r="N10" s="226"/>
      <c r="O10" s="224"/>
      <c r="P10" s="226"/>
      <c r="Q10" s="239"/>
      <c r="R10" s="244"/>
      <c r="S10" s="245"/>
      <c r="T10" s="246"/>
      <c r="U10" s="246"/>
      <c r="V10" s="247"/>
      <c r="W10" s="233">
        <v>1871</v>
      </c>
      <c r="X10" s="248"/>
      <c r="Y10" s="248"/>
      <c r="Z10" s="241"/>
      <c r="AA10" s="239"/>
      <c r="AB10" s="233">
        <v>16556</v>
      </c>
      <c r="AC10" s="249"/>
      <c r="AD10" s="249"/>
      <c r="AE10" s="249"/>
      <c r="AF10" s="250"/>
      <c r="AG10" s="233">
        <v>11732</v>
      </c>
      <c r="AH10" s="251"/>
      <c r="AI10" s="251"/>
      <c r="AJ10" s="251"/>
      <c r="AK10" s="239"/>
      <c r="AL10" s="233">
        <v>1141</v>
      </c>
      <c r="AM10" s="252"/>
      <c r="AN10" s="252"/>
      <c r="AO10" s="252"/>
      <c r="AP10" s="250"/>
      <c r="AQ10" s="233">
        <v>141</v>
      </c>
      <c r="AR10" s="249"/>
      <c r="AS10" s="249"/>
      <c r="AT10" s="249"/>
      <c r="AU10" s="250"/>
      <c r="AV10" s="253">
        <v>0</v>
      </c>
      <c r="AW10" s="249"/>
      <c r="AX10" s="249"/>
      <c r="AY10" s="249"/>
      <c r="AZ10" s="250"/>
      <c r="BA10" s="233">
        <v>710</v>
      </c>
      <c r="BB10" s="254"/>
      <c r="BC10" s="254"/>
      <c r="BD10" s="254"/>
      <c r="BE10" s="255"/>
      <c r="BF10" s="253">
        <v>10</v>
      </c>
      <c r="BG10" s="256"/>
      <c r="BH10" s="256"/>
      <c r="BI10" s="256"/>
      <c r="BJ10" s="250"/>
      <c r="BK10" s="253"/>
      <c r="BL10" s="249"/>
      <c r="BM10" s="249"/>
      <c r="BN10" s="249"/>
      <c r="BO10" s="250"/>
      <c r="BP10" s="257">
        <v>16</v>
      </c>
      <c r="BQ10" s="256"/>
      <c r="BR10" s="256"/>
      <c r="BS10" s="256"/>
      <c r="BT10" s="258"/>
      <c r="BU10" s="257"/>
      <c r="BV10" s="256"/>
      <c r="BW10" s="256"/>
      <c r="BX10" s="256"/>
      <c r="BY10" s="258"/>
    </row>
    <row r="11" spans="1:77" ht="15.75">
      <c r="A11" s="236" t="s">
        <v>11</v>
      </c>
      <c r="B11" s="221"/>
      <c r="C11" s="237">
        <f t="shared" si="0"/>
        <v>76295</v>
      </c>
      <c r="D11" s="237"/>
      <c r="E11" s="238"/>
      <c r="F11" s="237"/>
      <c r="G11" s="239"/>
      <c r="H11" s="240">
        <v>32929</v>
      </c>
      <c r="I11" s="241"/>
      <c r="J11" s="224"/>
      <c r="K11" s="241"/>
      <c r="L11" s="242"/>
      <c r="M11" s="243">
        <v>6222</v>
      </c>
      <c r="N11" s="226"/>
      <c r="O11" s="224"/>
      <c r="P11" s="226"/>
      <c r="Q11" s="255"/>
      <c r="R11" s="244"/>
      <c r="S11" s="245"/>
      <c r="T11" s="246"/>
      <c r="U11" s="246"/>
      <c r="V11" s="247"/>
      <c r="W11" s="233">
        <v>2141</v>
      </c>
      <c r="X11" s="248"/>
      <c r="Y11" s="224"/>
      <c r="Z11" s="241"/>
      <c r="AA11" s="239"/>
      <c r="AB11" s="233">
        <v>12120</v>
      </c>
      <c r="AC11" s="249"/>
      <c r="AD11" s="249"/>
      <c r="AE11" s="249"/>
      <c r="AF11" s="250"/>
      <c r="AG11" s="233">
        <v>18130</v>
      </c>
      <c r="AH11" s="251"/>
      <c r="AI11" s="251"/>
      <c r="AJ11" s="251"/>
      <c r="AK11" s="239"/>
      <c r="AL11" s="233">
        <v>4291</v>
      </c>
      <c r="AM11" s="252"/>
      <c r="AN11" s="252"/>
      <c r="AO11" s="252"/>
      <c r="AP11" s="250"/>
      <c r="AQ11" s="233">
        <v>140</v>
      </c>
      <c r="AR11" s="249"/>
      <c r="AS11" s="249"/>
      <c r="AT11" s="249"/>
      <c r="AU11" s="250"/>
      <c r="AV11" s="253">
        <v>32</v>
      </c>
      <c r="AW11" s="249"/>
      <c r="AX11" s="249"/>
      <c r="AY11" s="249"/>
      <c r="AZ11" s="250"/>
      <c r="BA11" s="233">
        <v>290</v>
      </c>
      <c r="BB11" s="254"/>
      <c r="BC11" s="254"/>
      <c r="BD11" s="254"/>
      <c r="BE11" s="255"/>
      <c r="BF11" s="253"/>
      <c r="BG11" s="256"/>
      <c r="BH11" s="256"/>
      <c r="BI11" s="256"/>
      <c r="BJ11" s="250"/>
      <c r="BK11" s="253"/>
      <c r="BL11" s="249"/>
      <c r="BM11" s="249"/>
      <c r="BN11" s="249"/>
      <c r="BO11" s="250"/>
      <c r="BP11" s="257"/>
      <c r="BQ11" s="256"/>
      <c r="BR11" s="256"/>
      <c r="BS11" s="256"/>
      <c r="BT11" s="258"/>
      <c r="BU11" s="257"/>
      <c r="BV11" s="256"/>
      <c r="BW11" s="256"/>
      <c r="BX11" s="256"/>
      <c r="BY11" s="258"/>
    </row>
    <row r="12" spans="1:77" ht="15.75">
      <c r="A12" s="236" t="s">
        <v>12</v>
      </c>
      <c r="B12" s="221"/>
      <c r="C12" s="237">
        <f t="shared" si="0"/>
        <v>19163</v>
      </c>
      <c r="D12" s="237"/>
      <c r="E12" s="238"/>
      <c r="F12" s="237"/>
      <c r="G12" s="239"/>
      <c r="H12" s="240">
        <v>11640</v>
      </c>
      <c r="I12" s="241"/>
      <c r="J12" s="224"/>
      <c r="K12" s="241"/>
      <c r="L12" s="242"/>
      <c r="M12" s="243">
        <v>432</v>
      </c>
      <c r="N12" s="226"/>
      <c r="O12" s="224"/>
      <c r="P12" s="226"/>
      <c r="Q12" s="255"/>
      <c r="R12" s="244"/>
      <c r="S12" s="245"/>
      <c r="T12" s="246"/>
      <c r="U12" s="246"/>
      <c r="V12" s="247"/>
      <c r="W12" s="233">
        <v>404</v>
      </c>
      <c r="X12" s="248"/>
      <c r="Y12" s="248"/>
      <c r="Z12" s="259"/>
      <c r="AA12" s="239"/>
      <c r="AB12" s="233">
        <v>3393</v>
      </c>
      <c r="AC12" s="260"/>
      <c r="AD12" s="260"/>
      <c r="AE12" s="260"/>
      <c r="AF12" s="239"/>
      <c r="AG12" s="233">
        <v>1236</v>
      </c>
      <c r="AH12" s="261"/>
      <c r="AI12" s="261"/>
      <c r="AJ12" s="261"/>
      <c r="AK12" s="239"/>
      <c r="AL12" s="233">
        <v>1254</v>
      </c>
      <c r="AM12" s="245"/>
      <c r="AN12" s="245"/>
      <c r="AO12" s="245"/>
      <c r="AP12" s="239"/>
      <c r="AQ12" s="233">
        <v>115</v>
      </c>
      <c r="AR12" s="260"/>
      <c r="AS12" s="260"/>
      <c r="AT12" s="260"/>
      <c r="AU12" s="239"/>
      <c r="AV12" s="253">
        <v>150</v>
      </c>
      <c r="AW12" s="260"/>
      <c r="AX12" s="260"/>
      <c r="AY12" s="260"/>
      <c r="AZ12" s="239"/>
      <c r="BA12" s="233">
        <v>424</v>
      </c>
      <c r="BB12" s="254"/>
      <c r="BC12" s="254"/>
      <c r="BD12" s="254"/>
      <c r="BE12" s="239"/>
      <c r="BF12" s="253">
        <v>55</v>
      </c>
      <c r="BG12" s="262"/>
      <c r="BH12" s="262"/>
      <c r="BI12" s="262"/>
      <c r="BJ12" s="239"/>
      <c r="BK12" s="253">
        <v>60</v>
      </c>
      <c r="BL12" s="260"/>
      <c r="BM12" s="260"/>
      <c r="BN12" s="260"/>
      <c r="BO12" s="239"/>
      <c r="BP12" s="263"/>
      <c r="BQ12" s="262"/>
      <c r="BR12" s="262"/>
      <c r="BS12" s="262"/>
      <c r="BT12" s="264"/>
      <c r="BU12" s="263"/>
      <c r="BV12" s="262"/>
      <c r="BW12" s="262"/>
      <c r="BX12" s="262"/>
      <c r="BY12" s="264"/>
    </row>
    <row r="13" spans="1:77" ht="17.25" customHeight="1">
      <c r="A13" s="236" t="s">
        <v>13</v>
      </c>
      <c r="B13" s="221"/>
      <c r="C13" s="237">
        <f t="shared" si="0"/>
        <v>30157</v>
      </c>
      <c r="D13" s="237"/>
      <c r="E13" s="238"/>
      <c r="F13" s="237"/>
      <c r="G13" s="239"/>
      <c r="H13" s="240">
        <v>14534</v>
      </c>
      <c r="I13" s="241"/>
      <c r="J13" s="224"/>
      <c r="K13" s="241"/>
      <c r="L13" s="242"/>
      <c r="M13" s="243">
        <v>395</v>
      </c>
      <c r="N13" s="226"/>
      <c r="O13" s="224"/>
      <c r="P13" s="226"/>
      <c r="Q13" s="255"/>
      <c r="R13" s="244"/>
      <c r="S13" s="245"/>
      <c r="T13" s="246"/>
      <c r="U13" s="246"/>
      <c r="V13" s="247"/>
      <c r="W13" s="233">
        <v>1480</v>
      </c>
      <c r="X13" s="248"/>
      <c r="Y13" s="248"/>
      <c r="Z13" s="259"/>
      <c r="AA13" s="239"/>
      <c r="AB13" s="233">
        <v>6226</v>
      </c>
      <c r="AC13" s="260"/>
      <c r="AD13" s="260"/>
      <c r="AE13" s="260"/>
      <c r="AF13" s="239"/>
      <c r="AG13" s="233">
        <v>7221</v>
      </c>
      <c r="AH13" s="261"/>
      <c r="AI13" s="265"/>
      <c r="AJ13" s="261"/>
      <c r="AK13" s="239"/>
      <c r="AL13" s="233">
        <v>301</v>
      </c>
      <c r="AM13" s="245"/>
      <c r="AN13" s="245"/>
      <c r="AO13" s="245"/>
      <c r="AP13" s="239"/>
      <c r="AQ13" s="233"/>
      <c r="AR13" s="260"/>
      <c r="AS13" s="260"/>
      <c r="AT13" s="260"/>
      <c r="AU13" s="239"/>
      <c r="AV13" s="253"/>
      <c r="AW13" s="260"/>
      <c r="AX13" s="260"/>
      <c r="AY13" s="260"/>
      <c r="AZ13" s="239"/>
      <c r="BA13" s="233"/>
      <c r="BB13" s="254"/>
      <c r="BC13" s="254"/>
      <c r="BD13" s="254"/>
      <c r="BE13" s="239"/>
      <c r="BF13" s="253"/>
      <c r="BG13" s="262"/>
      <c r="BH13" s="262"/>
      <c r="BI13" s="262"/>
      <c r="BJ13" s="239"/>
      <c r="BK13" s="253"/>
      <c r="BL13" s="260"/>
      <c r="BM13" s="260"/>
      <c r="BN13" s="260"/>
      <c r="BO13" s="239"/>
      <c r="BP13" s="263"/>
      <c r="BQ13" s="262"/>
      <c r="BR13" s="262"/>
      <c r="BS13" s="262"/>
      <c r="BT13" s="264"/>
      <c r="BU13" s="263"/>
      <c r="BV13" s="262"/>
      <c r="BW13" s="262"/>
      <c r="BX13" s="262"/>
      <c r="BY13" s="264"/>
    </row>
    <row r="14" spans="1:77" ht="15.75">
      <c r="A14" s="236" t="s">
        <v>14</v>
      </c>
      <c r="B14" s="221">
        <v>150</v>
      </c>
      <c r="C14" s="237">
        <f t="shared" si="0"/>
        <v>17820</v>
      </c>
      <c r="D14" s="237">
        <f>I14+N14+S14+X14+AC14+AH14+AM14+AR14+AW14+BB14+BG14+BL14+BV14</f>
        <v>200</v>
      </c>
      <c r="E14" s="238">
        <f>D14/C14*100</f>
        <v>1.122334455667789</v>
      </c>
      <c r="F14" s="237">
        <f>K14+P14+U14+Z14+AE14+AJ14+AO14+AT14+AY14+BD14+BI14+BN14+BX14</f>
        <v>516</v>
      </c>
      <c r="G14" s="239">
        <f>F14/D14*10</f>
        <v>25.8</v>
      </c>
      <c r="H14" s="240">
        <v>10184</v>
      </c>
      <c r="I14" s="241">
        <v>200</v>
      </c>
      <c r="J14" s="224">
        <f>I14/H14*100</f>
        <v>1.9638648860958365</v>
      </c>
      <c r="K14" s="241">
        <v>516</v>
      </c>
      <c r="L14" s="242">
        <f>K14/I14*10</f>
        <v>25.8</v>
      </c>
      <c r="M14" s="243">
        <v>0</v>
      </c>
      <c r="N14" s="226"/>
      <c r="O14" s="224"/>
      <c r="P14" s="226"/>
      <c r="Q14" s="239"/>
      <c r="R14" s="244"/>
      <c r="S14" s="245"/>
      <c r="T14" s="246"/>
      <c r="U14" s="246"/>
      <c r="V14" s="247"/>
      <c r="W14" s="233">
        <v>403</v>
      </c>
      <c r="X14" s="248"/>
      <c r="Y14" s="248"/>
      <c r="Z14" s="259"/>
      <c r="AA14" s="239"/>
      <c r="AB14" s="233">
        <v>46</v>
      </c>
      <c r="AC14" s="260"/>
      <c r="AD14" s="260"/>
      <c r="AE14" s="260"/>
      <c r="AF14" s="239"/>
      <c r="AG14" s="233">
        <v>5650</v>
      </c>
      <c r="AH14" s="261"/>
      <c r="AI14" s="261"/>
      <c r="AJ14" s="261"/>
      <c r="AK14" s="239"/>
      <c r="AL14" s="233">
        <v>787</v>
      </c>
      <c r="AM14" s="245"/>
      <c r="AN14" s="245"/>
      <c r="AO14" s="245"/>
      <c r="AP14" s="239"/>
      <c r="AQ14" s="233">
        <v>60</v>
      </c>
      <c r="AR14" s="260"/>
      <c r="AS14" s="260"/>
      <c r="AT14" s="260"/>
      <c r="AU14" s="239"/>
      <c r="AV14" s="253">
        <v>290</v>
      </c>
      <c r="AW14" s="260"/>
      <c r="AX14" s="260"/>
      <c r="AY14" s="260"/>
      <c r="AZ14" s="239"/>
      <c r="BA14" s="233"/>
      <c r="BB14" s="254"/>
      <c r="BC14" s="254"/>
      <c r="BD14" s="254"/>
      <c r="BE14" s="239"/>
      <c r="BF14" s="253"/>
      <c r="BG14" s="262"/>
      <c r="BH14" s="262"/>
      <c r="BI14" s="262"/>
      <c r="BJ14" s="239"/>
      <c r="BK14" s="253">
        <v>400</v>
      </c>
      <c r="BL14" s="260"/>
      <c r="BM14" s="260"/>
      <c r="BN14" s="260"/>
      <c r="BO14" s="239"/>
      <c r="BP14" s="263"/>
      <c r="BQ14" s="262"/>
      <c r="BR14" s="262"/>
      <c r="BS14" s="262"/>
      <c r="BT14" s="264"/>
      <c r="BU14" s="263"/>
      <c r="BV14" s="262"/>
      <c r="BW14" s="262"/>
      <c r="BX14" s="262"/>
      <c r="BY14" s="264"/>
    </row>
    <row r="15" spans="1:77" ht="15.75">
      <c r="A15" s="236" t="s">
        <v>15</v>
      </c>
      <c r="B15" s="221"/>
      <c r="C15" s="237">
        <f t="shared" si="0"/>
        <v>13285</v>
      </c>
      <c r="D15" s="237"/>
      <c r="E15" s="238"/>
      <c r="F15" s="237"/>
      <c r="G15" s="239"/>
      <c r="H15" s="240">
        <v>8406</v>
      </c>
      <c r="I15" s="241"/>
      <c r="J15" s="224"/>
      <c r="K15" s="241"/>
      <c r="L15" s="242"/>
      <c r="M15" s="243">
        <v>410</v>
      </c>
      <c r="N15" s="226"/>
      <c r="O15" s="227"/>
      <c r="P15" s="226"/>
      <c r="Q15" s="239"/>
      <c r="R15" s="244"/>
      <c r="S15" s="245"/>
      <c r="T15" s="246"/>
      <c r="U15" s="246"/>
      <c r="V15" s="247"/>
      <c r="W15" s="233">
        <v>513</v>
      </c>
      <c r="X15" s="248"/>
      <c r="Y15" s="248"/>
      <c r="Z15" s="259"/>
      <c r="AA15" s="239"/>
      <c r="AB15" s="233">
        <v>325</v>
      </c>
      <c r="AC15" s="260"/>
      <c r="AD15" s="260"/>
      <c r="AE15" s="260"/>
      <c r="AF15" s="239"/>
      <c r="AG15" s="233">
        <v>910</v>
      </c>
      <c r="AH15" s="261"/>
      <c r="AI15" s="261"/>
      <c r="AJ15" s="261"/>
      <c r="AK15" s="239"/>
      <c r="AL15" s="233">
        <v>1709</v>
      </c>
      <c r="AM15" s="245"/>
      <c r="AN15" s="245"/>
      <c r="AO15" s="245"/>
      <c r="AP15" s="239"/>
      <c r="AQ15" s="233"/>
      <c r="AR15" s="260"/>
      <c r="AS15" s="260"/>
      <c r="AT15" s="260"/>
      <c r="AU15" s="239"/>
      <c r="AV15" s="253">
        <v>200</v>
      </c>
      <c r="AW15" s="260"/>
      <c r="AX15" s="260"/>
      <c r="AY15" s="260"/>
      <c r="AZ15" s="239"/>
      <c r="BA15" s="233"/>
      <c r="BB15" s="254"/>
      <c r="BC15" s="254"/>
      <c r="BD15" s="254"/>
      <c r="BE15" s="239"/>
      <c r="BF15" s="253"/>
      <c r="BG15" s="262"/>
      <c r="BH15" s="262"/>
      <c r="BI15" s="262"/>
      <c r="BJ15" s="239"/>
      <c r="BK15" s="253">
        <v>607</v>
      </c>
      <c r="BL15" s="260"/>
      <c r="BM15" s="260"/>
      <c r="BN15" s="260"/>
      <c r="BO15" s="239"/>
      <c r="BP15" s="263">
        <v>50</v>
      </c>
      <c r="BQ15" s="262"/>
      <c r="BR15" s="262"/>
      <c r="BS15" s="262"/>
      <c r="BT15" s="264"/>
      <c r="BU15" s="263">
        <v>155</v>
      </c>
      <c r="BV15" s="262"/>
      <c r="BW15" s="262"/>
      <c r="BX15" s="262"/>
      <c r="BY15" s="264"/>
    </row>
    <row r="16" spans="1:77" ht="15.75">
      <c r="A16" s="236" t="s">
        <v>35</v>
      </c>
      <c r="B16" s="221"/>
      <c r="C16" s="237">
        <f t="shared" si="0"/>
        <v>27754</v>
      </c>
      <c r="D16" s="237"/>
      <c r="E16" s="238"/>
      <c r="F16" s="237"/>
      <c r="G16" s="239"/>
      <c r="H16" s="240">
        <v>14934</v>
      </c>
      <c r="I16" s="241"/>
      <c r="J16" s="224"/>
      <c r="K16" s="241"/>
      <c r="L16" s="242"/>
      <c r="M16" s="243">
        <v>270</v>
      </c>
      <c r="N16" s="226"/>
      <c r="O16" s="224"/>
      <c r="P16" s="226"/>
      <c r="Q16" s="239"/>
      <c r="R16" s="244"/>
      <c r="S16" s="245"/>
      <c r="T16" s="246"/>
      <c r="U16" s="246"/>
      <c r="V16" s="247"/>
      <c r="W16" s="233">
        <v>0</v>
      </c>
      <c r="X16" s="248"/>
      <c r="Y16" s="248"/>
      <c r="Z16" s="259"/>
      <c r="AA16" s="239"/>
      <c r="AB16" s="233">
        <v>640</v>
      </c>
      <c r="AC16" s="260"/>
      <c r="AD16" s="260"/>
      <c r="AE16" s="260"/>
      <c r="AF16" s="239"/>
      <c r="AG16" s="233">
        <v>9640</v>
      </c>
      <c r="AH16" s="261"/>
      <c r="AI16" s="261"/>
      <c r="AJ16" s="261"/>
      <c r="AK16" s="239"/>
      <c r="AL16" s="233">
        <v>2082</v>
      </c>
      <c r="AM16" s="245"/>
      <c r="AN16" s="245"/>
      <c r="AO16" s="245"/>
      <c r="AP16" s="239"/>
      <c r="AQ16" s="233"/>
      <c r="AR16" s="260"/>
      <c r="AS16" s="260"/>
      <c r="AT16" s="260"/>
      <c r="AU16" s="239"/>
      <c r="AV16" s="253"/>
      <c r="AW16" s="260"/>
      <c r="AX16" s="260"/>
      <c r="AY16" s="260"/>
      <c r="AZ16" s="239"/>
      <c r="BA16" s="233">
        <v>188</v>
      </c>
      <c r="BB16" s="254"/>
      <c r="BC16" s="254"/>
      <c r="BD16" s="254"/>
      <c r="BE16" s="239"/>
      <c r="BF16" s="253"/>
      <c r="BG16" s="262"/>
      <c r="BH16" s="262"/>
      <c r="BI16" s="262"/>
      <c r="BJ16" s="239"/>
      <c r="BK16" s="253"/>
      <c r="BL16" s="260"/>
      <c r="BM16" s="260"/>
      <c r="BN16" s="260"/>
      <c r="BO16" s="239"/>
      <c r="BP16" s="263"/>
      <c r="BQ16" s="262"/>
      <c r="BR16" s="262"/>
      <c r="BS16" s="262"/>
      <c r="BT16" s="264"/>
      <c r="BU16" s="263">
        <v>0</v>
      </c>
      <c r="BV16" s="262"/>
      <c r="BW16" s="262"/>
      <c r="BX16" s="262"/>
      <c r="BY16" s="264"/>
    </row>
    <row r="17" spans="1:77" ht="15.75">
      <c r="A17" s="236" t="s">
        <v>17</v>
      </c>
      <c r="B17" s="221"/>
      <c r="C17" s="237">
        <f t="shared" si="0"/>
        <v>16443</v>
      </c>
      <c r="D17" s="237"/>
      <c r="E17" s="238"/>
      <c r="F17" s="237"/>
      <c r="G17" s="239"/>
      <c r="H17" s="240">
        <v>5962</v>
      </c>
      <c r="I17" s="241"/>
      <c r="J17" s="224"/>
      <c r="K17" s="241"/>
      <c r="L17" s="242"/>
      <c r="M17" s="243">
        <v>0</v>
      </c>
      <c r="N17" s="226"/>
      <c r="O17" s="224"/>
      <c r="P17" s="226"/>
      <c r="Q17" s="239"/>
      <c r="R17" s="244"/>
      <c r="S17" s="245"/>
      <c r="T17" s="246"/>
      <c r="U17" s="246"/>
      <c r="V17" s="247"/>
      <c r="W17" s="233">
        <v>426</v>
      </c>
      <c r="X17" s="248"/>
      <c r="Y17" s="248"/>
      <c r="Z17" s="259"/>
      <c r="AA17" s="239"/>
      <c r="AB17" s="233">
        <v>3924</v>
      </c>
      <c r="AC17" s="260"/>
      <c r="AD17" s="260"/>
      <c r="AE17" s="260"/>
      <c r="AF17" s="239"/>
      <c r="AG17" s="233">
        <v>4790</v>
      </c>
      <c r="AH17" s="261"/>
      <c r="AI17" s="261"/>
      <c r="AJ17" s="261"/>
      <c r="AK17" s="239"/>
      <c r="AL17" s="233">
        <v>784</v>
      </c>
      <c r="AM17" s="245"/>
      <c r="AN17" s="245"/>
      <c r="AO17" s="245"/>
      <c r="AP17" s="239"/>
      <c r="AQ17" s="233"/>
      <c r="AR17" s="260"/>
      <c r="AS17" s="260"/>
      <c r="AT17" s="260"/>
      <c r="AU17" s="239"/>
      <c r="AV17" s="253"/>
      <c r="AW17" s="260"/>
      <c r="AX17" s="260"/>
      <c r="AY17" s="260"/>
      <c r="AZ17" s="239"/>
      <c r="BA17" s="233">
        <v>545</v>
      </c>
      <c r="BB17" s="254"/>
      <c r="BC17" s="254"/>
      <c r="BD17" s="254"/>
      <c r="BE17" s="239"/>
      <c r="BF17" s="253"/>
      <c r="BG17" s="262"/>
      <c r="BH17" s="262"/>
      <c r="BI17" s="262"/>
      <c r="BJ17" s="239"/>
      <c r="BK17" s="253">
        <v>12</v>
      </c>
      <c r="BL17" s="260"/>
      <c r="BM17" s="260"/>
      <c r="BN17" s="260"/>
      <c r="BO17" s="239"/>
      <c r="BP17" s="263"/>
      <c r="BQ17" s="262"/>
      <c r="BR17" s="262"/>
      <c r="BS17" s="262"/>
      <c r="BT17" s="264"/>
      <c r="BU17" s="263">
        <v>0</v>
      </c>
      <c r="BV17" s="262"/>
      <c r="BW17" s="262"/>
      <c r="BX17" s="262"/>
      <c r="BY17" s="264"/>
    </row>
    <row r="18" spans="1:77" ht="18" customHeight="1">
      <c r="A18" s="236" t="s">
        <v>18</v>
      </c>
      <c r="B18" s="221"/>
      <c r="C18" s="237">
        <f t="shared" si="0"/>
        <v>21871</v>
      </c>
      <c r="D18" s="237"/>
      <c r="E18" s="238"/>
      <c r="F18" s="237"/>
      <c r="G18" s="239"/>
      <c r="H18" s="240">
        <v>9654</v>
      </c>
      <c r="I18" s="241"/>
      <c r="J18" s="224"/>
      <c r="K18" s="241"/>
      <c r="L18" s="242"/>
      <c r="M18" s="243">
        <v>751</v>
      </c>
      <c r="N18" s="226"/>
      <c r="O18" s="224"/>
      <c r="P18" s="226"/>
      <c r="Q18" s="239"/>
      <c r="R18" s="244">
        <v>541</v>
      </c>
      <c r="S18" s="245"/>
      <c r="T18" s="246"/>
      <c r="U18" s="246"/>
      <c r="V18" s="247"/>
      <c r="W18" s="233"/>
      <c r="X18" s="248"/>
      <c r="Y18" s="248"/>
      <c r="Z18" s="259"/>
      <c r="AA18" s="239"/>
      <c r="AB18" s="233">
        <v>2424</v>
      </c>
      <c r="AC18" s="260"/>
      <c r="AD18" s="260"/>
      <c r="AE18" s="260"/>
      <c r="AF18" s="239"/>
      <c r="AG18" s="233">
        <v>7027</v>
      </c>
      <c r="AH18" s="261"/>
      <c r="AI18" s="261"/>
      <c r="AJ18" s="261"/>
      <c r="AK18" s="239"/>
      <c r="AL18" s="233">
        <v>744</v>
      </c>
      <c r="AM18" s="245"/>
      <c r="AN18" s="245"/>
      <c r="AO18" s="245"/>
      <c r="AP18" s="239"/>
      <c r="AQ18" s="233"/>
      <c r="AR18" s="260"/>
      <c r="AS18" s="260"/>
      <c r="AT18" s="260"/>
      <c r="AU18" s="239"/>
      <c r="AV18" s="253">
        <v>600</v>
      </c>
      <c r="AW18" s="260"/>
      <c r="AX18" s="260"/>
      <c r="AY18" s="260"/>
      <c r="AZ18" s="239"/>
      <c r="BA18" s="233">
        <v>130</v>
      </c>
      <c r="BB18" s="254"/>
      <c r="BC18" s="254"/>
      <c r="BD18" s="254"/>
      <c r="BE18" s="239"/>
      <c r="BF18" s="253"/>
      <c r="BG18" s="262"/>
      <c r="BH18" s="262"/>
      <c r="BI18" s="262"/>
      <c r="BJ18" s="239"/>
      <c r="BK18" s="253"/>
      <c r="BL18" s="260"/>
      <c r="BM18" s="260"/>
      <c r="BN18" s="260"/>
      <c r="BO18" s="239"/>
      <c r="BP18" s="263"/>
      <c r="BQ18" s="262"/>
      <c r="BR18" s="262"/>
      <c r="BS18" s="262"/>
      <c r="BT18" s="264"/>
      <c r="BU18" s="263">
        <v>0</v>
      </c>
      <c r="BV18" s="262"/>
      <c r="BW18" s="262"/>
      <c r="BX18" s="262"/>
      <c r="BY18" s="264"/>
    </row>
    <row r="19" spans="1:77" ht="15.75">
      <c r="A19" s="236" t="s">
        <v>36</v>
      </c>
      <c r="B19" s="221"/>
      <c r="C19" s="237">
        <f t="shared" si="0"/>
        <v>28020</v>
      </c>
      <c r="D19" s="237"/>
      <c r="E19" s="238"/>
      <c r="F19" s="237"/>
      <c r="G19" s="239"/>
      <c r="H19" s="240">
        <v>15297</v>
      </c>
      <c r="I19" s="241"/>
      <c r="J19" s="224"/>
      <c r="K19" s="241"/>
      <c r="L19" s="242"/>
      <c r="M19" s="243">
        <v>492</v>
      </c>
      <c r="N19" s="226"/>
      <c r="O19" s="224"/>
      <c r="P19" s="226"/>
      <c r="Q19" s="255"/>
      <c r="R19" s="244">
        <v>180</v>
      </c>
      <c r="S19" s="245"/>
      <c r="T19" s="246"/>
      <c r="U19" s="246"/>
      <c r="V19" s="247"/>
      <c r="W19" s="233">
        <v>498</v>
      </c>
      <c r="X19" s="248"/>
      <c r="Y19" s="248"/>
      <c r="Z19" s="241"/>
      <c r="AA19" s="239"/>
      <c r="AB19" s="233">
        <v>1886</v>
      </c>
      <c r="AC19" s="249"/>
      <c r="AD19" s="249"/>
      <c r="AE19" s="249"/>
      <c r="AF19" s="250"/>
      <c r="AG19" s="233">
        <v>6084</v>
      </c>
      <c r="AH19" s="251"/>
      <c r="AI19" s="251"/>
      <c r="AJ19" s="251"/>
      <c r="AK19" s="250"/>
      <c r="AL19" s="233">
        <v>1470</v>
      </c>
      <c r="AM19" s="252"/>
      <c r="AN19" s="252"/>
      <c r="AO19" s="252"/>
      <c r="AP19" s="239"/>
      <c r="AQ19" s="233">
        <v>263</v>
      </c>
      <c r="AR19" s="249"/>
      <c r="AS19" s="249"/>
      <c r="AT19" s="249"/>
      <c r="AU19" s="250"/>
      <c r="AV19" s="253">
        <v>470</v>
      </c>
      <c r="AW19" s="249"/>
      <c r="AX19" s="249"/>
      <c r="AY19" s="249"/>
      <c r="AZ19" s="250"/>
      <c r="BA19" s="233">
        <v>835</v>
      </c>
      <c r="BB19" s="254"/>
      <c r="BC19" s="254"/>
      <c r="BD19" s="254"/>
      <c r="BE19" s="255"/>
      <c r="BF19" s="253">
        <v>394</v>
      </c>
      <c r="BG19" s="256"/>
      <c r="BH19" s="256"/>
      <c r="BI19" s="256"/>
      <c r="BJ19" s="250"/>
      <c r="BK19" s="253"/>
      <c r="BL19" s="249"/>
      <c r="BM19" s="249"/>
      <c r="BN19" s="249"/>
      <c r="BO19" s="250"/>
      <c r="BP19" s="257"/>
      <c r="BQ19" s="256"/>
      <c r="BR19" s="256"/>
      <c r="BS19" s="256"/>
      <c r="BT19" s="258"/>
      <c r="BU19" s="257">
        <v>151</v>
      </c>
      <c r="BV19" s="256"/>
      <c r="BW19" s="256"/>
      <c r="BX19" s="256"/>
      <c r="BY19" s="258"/>
    </row>
    <row r="20" spans="1:77" ht="15.75">
      <c r="A20" s="236" t="s">
        <v>37</v>
      </c>
      <c r="B20" s="221"/>
      <c r="C20" s="237">
        <f t="shared" si="0"/>
        <v>28675</v>
      </c>
      <c r="D20" s="237"/>
      <c r="E20" s="238"/>
      <c r="F20" s="237"/>
      <c r="G20" s="239"/>
      <c r="H20" s="240">
        <v>5462</v>
      </c>
      <c r="I20" s="241"/>
      <c r="J20" s="224"/>
      <c r="K20" s="241"/>
      <c r="L20" s="242"/>
      <c r="M20" s="243"/>
      <c r="N20" s="226"/>
      <c r="O20" s="227"/>
      <c r="P20" s="226"/>
      <c r="Q20" s="239"/>
      <c r="R20" s="244"/>
      <c r="S20" s="245"/>
      <c r="T20" s="246"/>
      <c r="U20" s="246"/>
      <c r="V20" s="247"/>
      <c r="W20" s="233">
        <v>576</v>
      </c>
      <c r="X20" s="248"/>
      <c r="Y20" s="248"/>
      <c r="Z20" s="241"/>
      <c r="AA20" s="239"/>
      <c r="AB20" s="233">
        <v>13655</v>
      </c>
      <c r="AC20" s="249"/>
      <c r="AD20" s="249"/>
      <c r="AE20" s="249"/>
      <c r="AF20" s="239"/>
      <c r="AG20" s="233">
        <v>7667</v>
      </c>
      <c r="AH20" s="251"/>
      <c r="AI20" s="251"/>
      <c r="AJ20" s="251"/>
      <c r="AK20" s="250"/>
      <c r="AL20" s="233">
        <v>1160</v>
      </c>
      <c r="AM20" s="252"/>
      <c r="AN20" s="252"/>
      <c r="AO20" s="252"/>
      <c r="AP20" s="239"/>
      <c r="AQ20" s="233">
        <v>155</v>
      </c>
      <c r="AR20" s="249"/>
      <c r="AS20" s="249"/>
      <c r="AT20" s="249"/>
      <c r="AU20" s="250"/>
      <c r="AV20" s="253"/>
      <c r="AW20" s="249"/>
      <c r="AX20" s="249"/>
      <c r="AY20" s="249"/>
      <c r="AZ20" s="250"/>
      <c r="BA20" s="233"/>
      <c r="BB20" s="254"/>
      <c r="BC20" s="254"/>
      <c r="BD20" s="254"/>
      <c r="BE20" s="255"/>
      <c r="BF20" s="253"/>
      <c r="BG20" s="256"/>
      <c r="BH20" s="256"/>
      <c r="BI20" s="256"/>
      <c r="BJ20" s="250"/>
      <c r="BK20" s="253"/>
      <c r="BL20" s="249"/>
      <c r="BM20" s="249"/>
      <c r="BN20" s="249"/>
      <c r="BO20" s="250"/>
      <c r="BP20" s="257"/>
      <c r="BQ20" s="256"/>
      <c r="BR20" s="256"/>
      <c r="BS20" s="256"/>
      <c r="BT20" s="258"/>
      <c r="BU20" s="257"/>
      <c r="BV20" s="256"/>
      <c r="BW20" s="256"/>
      <c r="BX20" s="256"/>
      <c r="BY20" s="258"/>
    </row>
    <row r="21" spans="1:77" ht="15.75">
      <c r="A21" s="236" t="s">
        <v>20</v>
      </c>
      <c r="B21" s="221"/>
      <c r="C21" s="237">
        <f t="shared" si="0"/>
        <v>17780</v>
      </c>
      <c r="D21" s="237"/>
      <c r="E21" s="238"/>
      <c r="F21" s="237"/>
      <c r="G21" s="239"/>
      <c r="H21" s="240">
        <v>7298</v>
      </c>
      <c r="I21" s="241"/>
      <c r="J21" s="224"/>
      <c r="K21" s="241"/>
      <c r="L21" s="242"/>
      <c r="M21" s="243">
        <v>847</v>
      </c>
      <c r="N21" s="226"/>
      <c r="O21" s="224"/>
      <c r="P21" s="226"/>
      <c r="Q21" s="239"/>
      <c r="R21" s="244"/>
      <c r="S21" s="245"/>
      <c r="T21" s="246"/>
      <c r="U21" s="246"/>
      <c r="V21" s="247"/>
      <c r="W21" s="233">
        <v>1715</v>
      </c>
      <c r="X21" s="248"/>
      <c r="Y21" s="248"/>
      <c r="Z21" s="241"/>
      <c r="AA21" s="239"/>
      <c r="AB21" s="233">
        <v>4693</v>
      </c>
      <c r="AC21" s="249"/>
      <c r="AD21" s="249"/>
      <c r="AE21" s="249"/>
      <c r="AF21" s="239"/>
      <c r="AG21" s="233">
        <v>1560</v>
      </c>
      <c r="AH21" s="251"/>
      <c r="AI21" s="251"/>
      <c r="AJ21" s="251"/>
      <c r="AK21" s="250"/>
      <c r="AL21" s="233">
        <v>1456</v>
      </c>
      <c r="AM21" s="252"/>
      <c r="AN21" s="252"/>
      <c r="AO21" s="252"/>
      <c r="AP21" s="239"/>
      <c r="AQ21" s="233"/>
      <c r="AR21" s="249"/>
      <c r="AS21" s="249"/>
      <c r="AT21" s="249"/>
      <c r="AU21" s="250"/>
      <c r="AV21" s="253"/>
      <c r="AW21" s="249"/>
      <c r="AX21" s="249"/>
      <c r="AY21" s="249"/>
      <c r="AZ21" s="250"/>
      <c r="BA21" s="233">
        <v>60</v>
      </c>
      <c r="BB21" s="254"/>
      <c r="BC21" s="254"/>
      <c r="BD21" s="254"/>
      <c r="BE21" s="255"/>
      <c r="BF21" s="253">
        <v>151</v>
      </c>
      <c r="BG21" s="256"/>
      <c r="BH21" s="256"/>
      <c r="BI21" s="256"/>
      <c r="BJ21" s="250"/>
      <c r="BK21" s="253"/>
      <c r="BL21" s="249"/>
      <c r="BM21" s="249"/>
      <c r="BN21" s="249"/>
      <c r="BO21" s="250"/>
      <c r="BP21" s="257"/>
      <c r="BQ21" s="256"/>
      <c r="BR21" s="256"/>
      <c r="BS21" s="256"/>
      <c r="BT21" s="258"/>
      <c r="BU21" s="257"/>
      <c r="BV21" s="256"/>
      <c r="BW21" s="256"/>
      <c r="BX21" s="256"/>
      <c r="BY21" s="258"/>
    </row>
    <row r="22" spans="1:77" ht="15.75">
      <c r="A22" s="236" t="s">
        <v>21</v>
      </c>
      <c r="B22" s="221"/>
      <c r="C22" s="237">
        <f t="shared" si="0"/>
        <v>44765</v>
      </c>
      <c r="D22" s="237"/>
      <c r="E22" s="238"/>
      <c r="F22" s="237"/>
      <c r="G22" s="239"/>
      <c r="H22" s="240">
        <v>19438</v>
      </c>
      <c r="I22" s="241"/>
      <c r="J22" s="224"/>
      <c r="K22" s="241"/>
      <c r="L22" s="242"/>
      <c r="M22" s="243">
        <v>739</v>
      </c>
      <c r="N22" s="226"/>
      <c r="O22" s="224"/>
      <c r="P22" s="226"/>
      <c r="Q22" s="239"/>
      <c r="R22" s="244"/>
      <c r="S22" s="245"/>
      <c r="T22" s="246"/>
      <c r="U22" s="246"/>
      <c r="V22" s="247"/>
      <c r="W22" s="266">
        <v>3255</v>
      </c>
      <c r="X22" s="267"/>
      <c r="Y22" s="267"/>
      <c r="Z22" s="241"/>
      <c r="AA22" s="239"/>
      <c r="AB22" s="233">
        <v>9030</v>
      </c>
      <c r="AC22" s="260"/>
      <c r="AD22" s="260"/>
      <c r="AE22" s="260"/>
      <c r="AF22" s="239"/>
      <c r="AG22" s="233">
        <v>8917</v>
      </c>
      <c r="AH22" s="261"/>
      <c r="AI22" s="261"/>
      <c r="AJ22" s="261"/>
      <c r="AK22" s="239"/>
      <c r="AL22" s="233">
        <v>1512</v>
      </c>
      <c r="AM22" s="245"/>
      <c r="AN22" s="245"/>
      <c r="AO22" s="245"/>
      <c r="AP22" s="239"/>
      <c r="AQ22" s="233">
        <v>449</v>
      </c>
      <c r="AR22" s="260"/>
      <c r="AS22" s="260"/>
      <c r="AT22" s="260"/>
      <c r="AU22" s="239"/>
      <c r="AV22" s="253"/>
      <c r="AW22" s="260"/>
      <c r="AX22" s="260"/>
      <c r="AY22" s="260"/>
      <c r="AZ22" s="239"/>
      <c r="BA22" s="233">
        <v>724</v>
      </c>
      <c r="BB22" s="254"/>
      <c r="BC22" s="254"/>
      <c r="BD22" s="254"/>
      <c r="BE22" s="239"/>
      <c r="BF22" s="253">
        <v>631</v>
      </c>
      <c r="BG22" s="262"/>
      <c r="BH22" s="262"/>
      <c r="BI22" s="262"/>
      <c r="BJ22" s="239"/>
      <c r="BK22" s="253">
        <v>40</v>
      </c>
      <c r="BL22" s="260"/>
      <c r="BM22" s="260"/>
      <c r="BN22" s="260"/>
      <c r="BO22" s="239"/>
      <c r="BP22" s="263">
        <v>10</v>
      </c>
      <c r="BQ22" s="262"/>
      <c r="BR22" s="262"/>
      <c r="BS22" s="262"/>
      <c r="BT22" s="264"/>
      <c r="BU22" s="263">
        <v>20</v>
      </c>
      <c r="BV22" s="262"/>
      <c r="BW22" s="262"/>
      <c r="BX22" s="262"/>
      <c r="BY22" s="264"/>
    </row>
    <row r="23" spans="1:77" ht="15.75">
      <c r="A23" s="236" t="s">
        <v>38</v>
      </c>
      <c r="B23" s="221"/>
      <c r="C23" s="237">
        <f t="shared" si="0"/>
        <v>53339</v>
      </c>
      <c r="D23" s="237"/>
      <c r="E23" s="238"/>
      <c r="F23" s="237"/>
      <c r="G23" s="239"/>
      <c r="H23" s="240">
        <v>11690</v>
      </c>
      <c r="I23" s="241"/>
      <c r="J23" s="224"/>
      <c r="K23" s="241"/>
      <c r="L23" s="242"/>
      <c r="M23" s="243">
        <v>0</v>
      </c>
      <c r="N23" s="226"/>
      <c r="O23" s="224"/>
      <c r="P23" s="226"/>
      <c r="Q23" s="239"/>
      <c r="R23" s="244"/>
      <c r="S23" s="245"/>
      <c r="T23" s="246"/>
      <c r="U23" s="246"/>
      <c r="V23" s="247"/>
      <c r="W23" s="233">
        <v>588</v>
      </c>
      <c r="X23" s="248"/>
      <c r="Y23" s="248"/>
      <c r="Z23" s="241"/>
      <c r="AA23" s="239"/>
      <c r="AB23" s="233">
        <v>24957</v>
      </c>
      <c r="AC23" s="249"/>
      <c r="AD23" s="249"/>
      <c r="AE23" s="249"/>
      <c r="AF23" s="239"/>
      <c r="AG23" s="233">
        <v>13150</v>
      </c>
      <c r="AH23" s="251"/>
      <c r="AI23" s="251"/>
      <c r="AJ23" s="251"/>
      <c r="AK23" s="239"/>
      <c r="AL23" s="233">
        <v>1247</v>
      </c>
      <c r="AM23" s="252"/>
      <c r="AN23" s="252"/>
      <c r="AO23" s="252"/>
      <c r="AP23" s="239"/>
      <c r="AQ23" s="233">
        <v>200</v>
      </c>
      <c r="AR23" s="249"/>
      <c r="AS23" s="249"/>
      <c r="AT23" s="249"/>
      <c r="AU23" s="250"/>
      <c r="AV23" s="253"/>
      <c r="AW23" s="249"/>
      <c r="AX23" s="249"/>
      <c r="AY23" s="249"/>
      <c r="AZ23" s="250"/>
      <c r="BA23" s="233">
        <v>306</v>
      </c>
      <c r="BB23" s="254"/>
      <c r="BC23" s="254"/>
      <c r="BD23" s="254"/>
      <c r="BE23" s="255"/>
      <c r="BF23" s="253"/>
      <c r="BG23" s="256"/>
      <c r="BH23" s="256"/>
      <c r="BI23" s="256"/>
      <c r="BJ23" s="250"/>
      <c r="BK23" s="253"/>
      <c r="BL23" s="249"/>
      <c r="BM23" s="249"/>
      <c r="BN23" s="249"/>
      <c r="BO23" s="250"/>
      <c r="BP23" s="257">
        <v>1201</v>
      </c>
      <c r="BQ23" s="256"/>
      <c r="BR23" s="256"/>
      <c r="BS23" s="256"/>
      <c r="BT23" s="258"/>
      <c r="BU23" s="257"/>
      <c r="BV23" s="256"/>
      <c r="BW23" s="256"/>
      <c r="BX23" s="256"/>
      <c r="BY23" s="258"/>
    </row>
    <row r="24" spans="1:77" ht="15.75">
      <c r="A24" s="236" t="s">
        <v>23</v>
      </c>
      <c r="B24" s="221"/>
      <c r="C24" s="237">
        <f t="shared" si="0"/>
        <v>50221</v>
      </c>
      <c r="D24" s="237">
        <f>I24+N24+S24+X24+AC24+AH24+AM24+AR24+AW24+BB24+BG24+BL24+BV24</f>
        <v>0</v>
      </c>
      <c r="E24" s="238">
        <f>D24/C24*100</f>
        <v>0</v>
      </c>
      <c r="F24" s="237">
        <f>K24+P24+U24+Z24+AE24+AJ24+AO24+AT24+AY24+BD24+BI24+BN24+BX24</f>
        <v>0</v>
      </c>
      <c r="G24" s="239" t="e">
        <f>F24/D24*10</f>
        <v>#DIV/0!</v>
      </c>
      <c r="H24" s="240">
        <v>23568</v>
      </c>
      <c r="I24" s="241"/>
      <c r="J24" s="224"/>
      <c r="K24" s="241"/>
      <c r="L24" s="242"/>
      <c r="M24" s="243">
        <v>1149</v>
      </c>
      <c r="N24" s="226"/>
      <c r="O24" s="227"/>
      <c r="P24" s="226"/>
      <c r="Q24" s="255"/>
      <c r="R24" s="244">
        <v>39</v>
      </c>
      <c r="S24" s="245"/>
      <c r="T24" s="246"/>
      <c r="U24" s="246"/>
      <c r="V24" s="247"/>
      <c r="W24" s="233">
        <v>730</v>
      </c>
      <c r="X24" s="248"/>
      <c r="Y24" s="248"/>
      <c r="Z24" s="241"/>
      <c r="AA24" s="239"/>
      <c r="AB24" s="233">
        <v>1657</v>
      </c>
      <c r="AC24" s="249"/>
      <c r="AD24" s="249"/>
      <c r="AE24" s="249"/>
      <c r="AF24" s="239"/>
      <c r="AG24" s="233">
        <v>18922</v>
      </c>
      <c r="AH24" s="251"/>
      <c r="AI24" s="251"/>
      <c r="AJ24" s="251"/>
      <c r="AK24" s="239"/>
      <c r="AL24" s="233">
        <v>1579</v>
      </c>
      <c r="AM24" s="252"/>
      <c r="AN24" s="252"/>
      <c r="AO24" s="252"/>
      <c r="AP24" s="239"/>
      <c r="AQ24" s="233">
        <v>1526</v>
      </c>
      <c r="AR24" s="249"/>
      <c r="AS24" s="249"/>
      <c r="AT24" s="249"/>
      <c r="AU24" s="250"/>
      <c r="AV24" s="253"/>
      <c r="AW24" s="249"/>
      <c r="AX24" s="249"/>
      <c r="AY24" s="249"/>
      <c r="AZ24" s="250"/>
      <c r="BA24" s="233">
        <v>751</v>
      </c>
      <c r="BB24" s="254"/>
      <c r="BC24" s="254"/>
      <c r="BD24" s="254"/>
      <c r="BE24" s="255"/>
      <c r="BF24" s="253">
        <v>300</v>
      </c>
      <c r="BG24" s="256"/>
      <c r="BH24" s="256"/>
      <c r="BI24" s="256"/>
      <c r="BJ24" s="250"/>
      <c r="BK24" s="253"/>
      <c r="BL24" s="249"/>
      <c r="BM24" s="249"/>
      <c r="BN24" s="249"/>
      <c r="BO24" s="250"/>
      <c r="BP24" s="257"/>
      <c r="BQ24" s="256"/>
      <c r="BR24" s="256"/>
      <c r="BS24" s="256"/>
      <c r="BT24" s="258"/>
      <c r="BU24" s="257"/>
      <c r="BV24" s="256"/>
      <c r="BW24" s="256"/>
      <c r="BX24" s="256"/>
      <c r="BY24" s="258"/>
    </row>
    <row r="25" spans="1:77" ht="15.75">
      <c r="A25" s="268" t="s">
        <v>49</v>
      </c>
      <c r="B25" s="269">
        <f>SUM(B4:B24)</f>
        <v>150</v>
      </c>
      <c r="C25" s="269">
        <f>SUM(C4:C24)</f>
        <v>587040</v>
      </c>
      <c r="D25" s="269">
        <f>SUM(D4:D24)</f>
        <v>200</v>
      </c>
      <c r="E25" s="270">
        <f>D25/C25*100</f>
        <v>0.03406922867266285</v>
      </c>
      <c r="F25" s="269">
        <f>SUM(F4:F24)</f>
        <v>516</v>
      </c>
      <c r="G25" s="271">
        <f>F25/D25*10</f>
        <v>25.8</v>
      </c>
      <c r="H25" s="272">
        <f>SUM(H4:H24)</f>
        <v>253102</v>
      </c>
      <c r="I25" s="269">
        <f>SUM(I4:I24)</f>
        <v>200</v>
      </c>
      <c r="J25" s="273">
        <f>I25/H25*100</f>
        <v>0.0790195257248066</v>
      </c>
      <c r="K25" s="269">
        <f>SUM(K4:K24)</f>
        <v>516</v>
      </c>
      <c r="L25" s="274">
        <f>K25/I25*10</f>
        <v>25.8</v>
      </c>
      <c r="M25" s="275">
        <f>SUM(M4:M24)</f>
        <v>16834</v>
      </c>
      <c r="N25" s="269">
        <f>SUM(N4:N24)</f>
        <v>0</v>
      </c>
      <c r="O25" s="276">
        <f>N25/M25*100</f>
        <v>0</v>
      </c>
      <c r="P25" s="269">
        <f>SUM(P4:P24)</f>
        <v>0</v>
      </c>
      <c r="Q25" s="271" t="e">
        <f>P25/N25*10</f>
        <v>#DIV/0!</v>
      </c>
      <c r="R25" s="277">
        <f>SUM(R4:R24)</f>
        <v>840</v>
      </c>
      <c r="S25" s="278"/>
      <c r="T25" s="279"/>
      <c r="U25" s="279"/>
      <c r="V25" s="280"/>
      <c r="W25" s="281">
        <f>SUM(W4:W24)</f>
        <v>16732</v>
      </c>
      <c r="X25" s="269">
        <f>SUM(X4:X24)</f>
        <v>0</v>
      </c>
      <c r="Y25" s="276" t="e">
        <f>X25/#REF!*100</f>
        <v>#REF!</v>
      </c>
      <c r="Z25" s="269">
        <f>SUM(Z4:Z24)</f>
        <v>0</v>
      </c>
      <c r="AA25" s="271" t="e">
        <f>Z25/X25*10</f>
        <v>#DIV/0!</v>
      </c>
      <c r="AB25" s="281">
        <f>SUM(AB4:AB24)</f>
        <v>115261</v>
      </c>
      <c r="AC25" s="269">
        <f>SUM(AC4:AC24)</f>
        <v>0</v>
      </c>
      <c r="AD25" s="269"/>
      <c r="AE25" s="269">
        <f>SUM(AE4:AE24)</f>
        <v>0</v>
      </c>
      <c r="AF25" s="282" t="e">
        <f>AE25/AC25*10</f>
        <v>#DIV/0!</v>
      </c>
      <c r="AG25" s="281">
        <f>SUM(AG4:AG24)</f>
        <v>135223</v>
      </c>
      <c r="AH25" s="269">
        <f>SUM(AH4:AH24)</f>
        <v>0</v>
      </c>
      <c r="AI25" s="279">
        <f>AH25/AG25*100</f>
        <v>0</v>
      </c>
      <c r="AJ25" s="269">
        <f>SUM(AJ4:AJ24)</f>
        <v>0</v>
      </c>
      <c r="AK25" s="271" t="e">
        <f>AJ25/AH25*10</f>
        <v>#DIV/0!</v>
      </c>
      <c r="AL25" s="281">
        <f>SUM(AL4:AL24)</f>
        <v>32026</v>
      </c>
      <c r="AM25" s="278">
        <f>SUM(AM4:AM24)</f>
        <v>0</v>
      </c>
      <c r="AN25" s="278"/>
      <c r="AO25" s="278">
        <f>SUM(AO4:AO24)</f>
        <v>0</v>
      </c>
      <c r="AP25" s="271" t="e">
        <f>AO25/AM25*10</f>
        <v>#DIV/0!</v>
      </c>
      <c r="AQ25" s="281">
        <f>SUM(AQ4:AQ24)</f>
        <v>3346</v>
      </c>
      <c r="AR25" s="274"/>
      <c r="AS25" s="274"/>
      <c r="AT25" s="274"/>
      <c r="AU25" s="271"/>
      <c r="AV25" s="281">
        <f>SUM(AV4:AV24)</f>
        <v>2066</v>
      </c>
      <c r="AW25" s="274"/>
      <c r="AX25" s="274"/>
      <c r="AY25" s="274"/>
      <c r="AZ25" s="271"/>
      <c r="BA25" s="281">
        <f>SUM(BA4:BA24)</f>
        <v>6279</v>
      </c>
      <c r="BB25" s="274"/>
      <c r="BC25" s="274"/>
      <c r="BD25" s="274"/>
      <c r="BE25" s="283"/>
      <c r="BF25" s="281">
        <f>SUM(BF4:BF24)</f>
        <v>1636</v>
      </c>
      <c r="BG25" s="278">
        <f>SUM(BG4:BG24)</f>
        <v>0</v>
      </c>
      <c r="BH25" s="278"/>
      <c r="BI25" s="278">
        <f>SUM(BI4:BI24)</f>
        <v>0</v>
      </c>
      <c r="BJ25" s="271" t="e">
        <f>BI25/BG25*10</f>
        <v>#DIV/0!</v>
      </c>
      <c r="BK25" s="281">
        <f>SUM(BK4:BK24)</f>
        <v>1253</v>
      </c>
      <c r="BL25" s="274"/>
      <c r="BM25" s="274"/>
      <c r="BN25" s="274"/>
      <c r="BO25" s="271"/>
      <c r="BP25" s="284">
        <f>SUM(BP4:BP24)</f>
        <v>1336</v>
      </c>
      <c r="BQ25" s="285"/>
      <c r="BR25" s="285"/>
      <c r="BS25" s="285"/>
      <c r="BT25" s="286"/>
      <c r="BU25" s="284">
        <f>SUM(BU5:BU24)</f>
        <v>1106</v>
      </c>
      <c r="BV25" s="285"/>
      <c r="BW25" s="285"/>
      <c r="BX25" s="285"/>
      <c r="BY25" s="286"/>
    </row>
    <row r="26" spans="1:77" ht="15.75">
      <c r="A26" s="304" t="s">
        <v>25</v>
      </c>
      <c r="B26" s="287">
        <v>0</v>
      </c>
      <c r="C26" s="287">
        <v>605671</v>
      </c>
      <c r="D26" s="288"/>
      <c r="E26" s="289"/>
      <c r="F26" s="288"/>
      <c r="G26" s="290"/>
      <c r="H26" s="291">
        <v>271733</v>
      </c>
      <c r="I26" s="287"/>
      <c r="J26" s="292"/>
      <c r="K26" s="287"/>
      <c r="L26" s="289"/>
      <c r="M26" s="293"/>
      <c r="N26" s="287"/>
      <c r="O26" s="294"/>
      <c r="P26" s="287"/>
      <c r="Q26" s="295"/>
      <c r="R26" s="296"/>
      <c r="S26" s="297"/>
      <c r="T26" s="298"/>
      <c r="U26" s="298"/>
      <c r="V26" s="299"/>
      <c r="W26" s="300"/>
      <c r="X26" s="301"/>
      <c r="Y26" s="301"/>
      <c r="Z26" s="301"/>
      <c r="AA26" s="290"/>
      <c r="AB26" s="300"/>
      <c r="AC26" s="301"/>
      <c r="AD26" s="301"/>
      <c r="AE26" s="301"/>
      <c r="AF26" s="302"/>
      <c r="AG26" s="300"/>
      <c r="AH26" s="301"/>
      <c r="AI26" s="301"/>
      <c r="AJ26" s="301"/>
      <c r="AK26" s="302"/>
      <c r="AL26" s="300"/>
      <c r="AM26" s="301"/>
      <c r="AN26" s="301"/>
      <c r="AO26" s="301"/>
      <c r="AP26" s="302"/>
      <c r="AQ26" s="300"/>
      <c r="AR26" s="301"/>
      <c r="AS26" s="301"/>
      <c r="AT26" s="301"/>
      <c r="AU26" s="302"/>
      <c r="AV26" s="300"/>
      <c r="AW26" s="301"/>
      <c r="AX26" s="301"/>
      <c r="AY26" s="301"/>
      <c r="AZ26" s="302"/>
      <c r="BA26" s="300"/>
      <c r="BB26" s="301"/>
      <c r="BC26" s="301"/>
      <c r="BD26" s="301"/>
      <c r="BE26" s="302"/>
      <c r="BF26" s="300"/>
      <c r="BG26" s="301"/>
      <c r="BH26" s="301"/>
      <c r="BI26" s="301"/>
      <c r="BJ26" s="302"/>
      <c r="BK26" s="300"/>
      <c r="BL26" s="289"/>
      <c r="BM26" s="289"/>
      <c r="BN26" s="289"/>
      <c r="BO26" s="290"/>
      <c r="BP26" s="300"/>
      <c r="BQ26" s="301"/>
      <c r="BR26" s="301"/>
      <c r="BS26" s="301"/>
      <c r="BT26" s="303"/>
      <c r="BU26" s="300"/>
      <c r="BV26" s="301"/>
      <c r="BW26" s="301"/>
      <c r="BX26" s="301"/>
      <c r="BY26" s="303"/>
    </row>
  </sheetData>
  <sheetProtection/>
  <mergeCells count="18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M2:Q2"/>
    <mergeCell ref="R2:V2"/>
    <mergeCell ref="W2:AA2"/>
    <mergeCell ref="AB2:AF2"/>
    <mergeCell ref="A1:K1"/>
    <mergeCell ref="A2:A3"/>
    <mergeCell ref="B2:B3"/>
    <mergeCell ref="C2:G2"/>
    <mergeCell ref="H2:L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25.25390625" style="0" customWidth="1"/>
    <col min="2" max="2" width="13.875" style="0" customWidth="1"/>
    <col min="3" max="3" width="12.625" style="0" customWidth="1"/>
    <col min="4" max="4" width="10.125" style="0" customWidth="1"/>
    <col min="5" max="5" width="12.625" style="0" customWidth="1"/>
    <col min="6" max="6" width="14.62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hidden="1" customWidth="1"/>
    <col min="49" max="49" width="9.375" style="0" hidden="1" customWidth="1"/>
    <col min="50" max="50" width="7.25390625" style="0" hidden="1" customWidth="1"/>
    <col min="51" max="51" width="9.875" style="0" hidden="1" customWidth="1"/>
    <col min="52" max="52" width="11.125" style="0" hidden="1" customWidth="1"/>
  </cols>
  <sheetData>
    <row r="1" spans="1:52" ht="33.75" customHeight="1">
      <c r="A1" s="322" t="s">
        <v>122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</row>
    <row r="2" spans="1:52" ht="15.75" customHeight="1">
      <c r="A2" s="327" t="s">
        <v>28</v>
      </c>
      <c r="B2" s="328" t="s">
        <v>76</v>
      </c>
      <c r="C2" s="328"/>
      <c r="D2" s="328"/>
      <c r="E2" s="328"/>
      <c r="F2" s="328"/>
      <c r="G2" s="325" t="s">
        <v>77</v>
      </c>
      <c r="H2" s="325"/>
      <c r="I2" s="325"/>
      <c r="J2" s="325"/>
      <c r="K2" s="325"/>
      <c r="L2" s="325" t="s">
        <v>78</v>
      </c>
      <c r="M2" s="325"/>
      <c r="N2" s="325"/>
      <c r="O2" s="325"/>
      <c r="P2" s="325" t="s">
        <v>79</v>
      </c>
      <c r="Q2" s="325"/>
      <c r="R2" s="325"/>
      <c r="S2" s="325"/>
      <c r="T2" s="325" t="s">
        <v>80</v>
      </c>
      <c r="U2" s="325"/>
      <c r="V2" s="325"/>
      <c r="W2" s="325"/>
      <c r="X2" s="325" t="s">
        <v>81</v>
      </c>
      <c r="Y2" s="325"/>
      <c r="Z2" s="325"/>
      <c r="AA2" s="325"/>
      <c r="AB2" s="325" t="s">
        <v>82</v>
      </c>
      <c r="AC2" s="325"/>
      <c r="AD2" s="325"/>
      <c r="AE2" s="325"/>
      <c r="AF2" s="325" t="s">
        <v>83</v>
      </c>
      <c r="AG2" s="325"/>
      <c r="AH2" s="325"/>
      <c r="AI2" s="325"/>
      <c r="AJ2" s="325" t="s">
        <v>84</v>
      </c>
      <c r="AK2" s="325"/>
      <c r="AL2" s="325"/>
      <c r="AM2" s="325"/>
      <c r="AN2" s="325" t="s">
        <v>85</v>
      </c>
      <c r="AO2" s="325"/>
      <c r="AP2" s="325"/>
      <c r="AQ2" s="325"/>
      <c r="AR2" s="325" t="s">
        <v>86</v>
      </c>
      <c r="AS2" s="325"/>
      <c r="AT2" s="325"/>
      <c r="AU2" s="326"/>
      <c r="AV2" s="324" t="s">
        <v>87</v>
      </c>
      <c r="AW2" s="325"/>
      <c r="AX2" s="325"/>
      <c r="AY2" s="325"/>
      <c r="AZ2" s="325"/>
    </row>
    <row r="3" spans="1:52" ht="123" customHeight="1">
      <c r="A3" s="327"/>
      <c r="B3" s="164" t="s">
        <v>88</v>
      </c>
      <c r="C3" s="164" t="s">
        <v>89</v>
      </c>
      <c r="D3" s="164" t="s">
        <v>3</v>
      </c>
      <c r="E3" s="164" t="s">
        <v>90</v>
      </c>
      <c r="F3" s="164" t="s">
        <v>91</v>
      </c>
      <c r="G3" s="164" t="s">
        <v>88</v>
      </c>
      <c r="H3" s="164" t="s">
        <v>92</v>
      </c>
      <c r="I3" s="165" t="s">
        <v>3</v>
      </c>
      <c r="J3" s="164" t="s">
        <v>93</v>
      </c>
      <c r="K3" s="164" t="s">
        <v>91</v>
      </c>
      <c r="L3" s="164" t="s">
        <v>88</v>
      </c>
      <c r="M3" s="164" t="s">
        <v>92</v>
      </c>
      <c r="N3" s="164" t="s">
        <v>93</v>
      </c>
      <c r="O3" s="164" t="s">
        <v>91</v>
      </c>
      <c r="P3" s="164" t="s">
        <v>88</v>
      </c>
      <c r="Q3" s="164" t="s">
        <v>92</v>
      </c>
      <c r="R3" s="164" t="s">
        <v>93</v>
      </c>
      <c r="S3" s="164" t="s">
        <v>94</v>
      </c>
      <c r="T3" s="164" t="s">
        <v>88</v>
      </c>
      <c r="U3" s="164" t="s">
        <v>92</v>
      </c>
      <c r="V3" s="164" t="s">
        <v>93</v>
      </c>
      <c r="W3" s="164" t="s">
        <v>91</v>
      </c>
      <c r="X3" s="164" t="s">
        <v>95</v>
      </c>
      <c r="Y3" s="164" t="s">
        <v>92</v>
      </c>
      <c r="Z3" s="164" t="s">
        <v>93</v>
      </c>
      <c r="AA3" s="164" t="s">
        <v>91</v>
      </c>
      <c r="AB3" s="164" t="s">
        <v>95</v>
      </c>
      <c r="AC3" s="164" t="s">
        <v>92</v>
      </c>
      <c r="AD3" s="164" t="s">
        <v>93</v>
      </c>
      <c r="AE3" s="164" t="s">
        <v>91</v>
      </c>
      <c r="AF3" s="164" t="s">
        <v>88</v>
      </c>
      <c r="AG3" s="164" t="s">
        <v>92</v>
      </c>
      <c r="AH3" s="164" t="s">
        <v>93</v>
      </c>
      <c r="AI3" s="164" t="s">
        <v>91</v>
      </c>
      <c r="AJ3" s="164" t="s">
        <v>88</v>
      </c>
      <c r="AK3" s="164" t="s">
        <v>92</v>
      </c>
      <c r="AL3" s="164" t="s">
        <v>93</v>
      </c>
      <c r="AM3" s="164" t="s">
        <v>91</v>
      </c>
      <c r="AN3" s="164" t="s">
        <v>95</v>
      </c>
      <c r="AO3" s="164" t="s">
        <v>92</v>
      </c>
      <c r="AP3" s="164" t="s">
        <v>93</v>
      </c>
      <c r="AQ3" s="164" t="s">
        <v>91</v>
      </c>
      <c r="AR3" s="164" t="s">
        <v>95</v>
      </c>
      <c r="AS3" s="164" t="s">
        <v>92</v>
      </c>
      <c r="AT3" s="164" t="s">
        <v>93</v>
      </c>
      <c r="AU3" s="166" t="s">
        <v>91</v>
      </c>
      <c r="AV3" s="167" t="s">
        <v>95</v>
      </c>
      <c r="AW3" s="164" t="s">
        <v>92</v>
      </c>
      <c r="AX3" s="164" t="s">
        <v>3</v>
      </c>
      <c r="AY3" s="164" t="s">
        <v>93</v>
      </c>
      <c r="AZ3" s="164" t="s">
        <v>91</v>
      </c>
    </row>
    <row r="4" spans="1:52" ht="21" customHeight="1">
      <c r="A4" s="168" t="s">
        <v>5</v>
      </c>
      <c r="B4" s="169"/>
      <c r="C4" s="170"/>
      <c r="D4" s="171"/>
      <c r="E4" s="172"/>
      <c r="F4" s="172"/>
      <c r="G4" s="173"/>
      <c r="H4" s="169"/>
      <c r="I4" s="174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75"/>
      <c r="AV4" s="176"/>
      <c r="AW4" s="169"/>
      <c r="AX4" s="177"/>
      <c r="AY4" s="169"/>
      <c r="AZ4" s="169"/>
    </row>
    <row r="5" spans="1:52" ht="15.75">
      <c r="A5" s="178" t="s">
        <v>32</v>
      </c>
      <c r="B5" s="179">
        <v>1284</v>
      </c>
      <c r="C5" s="180">
        <v>341</v>
      </c>
      <c r="D5" s="171">
        <f>C5/B5*100</f>
        <v>26.557632398753896</v>
      </c>
      <c r="E5" s="180">
        <v>636</v>
      </c>
      <c r="F5" s="181">
        <f>E5/C5*10</f>
        <v>18.651026392961874</v>
      </c>
      <c r="G5" s="173">
        <v>3955</v>
      </c>
      <c r="H5" s="169"/>
      <c r="I5" s="171"/>
      <c r="J5" s="169"/>
      <c r="K5" s="177">
        <f aca="true" t="shared" si="0" ref="K5:K24">IF(J5&gt;0,J5/H5*10,"")</f>
      </c>
      <c r="L5" s="182"/>
      <c r="M5" s="182"/>
      <c r="N5" s="182"/>
      <c r="O5" s="169"/>
      <c r="P5" s="182"/>
      <c r="Q5" s="182"/>
      <c r="R5" s="182"/>
      <c r="S5" s="169"/>
      <c r="T5" s="182"/>
      <c r="U5" s="182"/>
      <c r="V5" s="182"/>
      <c r="W5" s="177"/>
      <c r="X5" s="182">
        <v>500</v>
      </c>
      <c r="Y5" s="182"/>
      <c r="Z5" s="182"/>
      <c r="AA5" s="169"/>
      <c r="AB5" s="170"/>
      <c r="AC5" s="170"/>
      <c r="AD5" s="170"/>
      <c r="AE5" s="172"/>
      <c r="AF5" s="169">
        <v>2431</v>
      </c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77">
        <f aca="true" t="shared" si="1" ref="AQ5:AQ20">IF(AP5&gt;0,AP5/AO5*10,"")</f>
      </c>
      <c r="AR5" s="169">
        <v>12</v>
      </c>
      <c r="AS5" s="169"/>
      <c r="AT5" s="169"/>
      <c r="AU5" s="183">
        <f aca="true" t="shared" si="2" ref="AU5:AU24">IF(AT5&gt;0,AT5/AS5*10,"")</f>
      </c>
      <c r="AV5" s="184"/>
      <c r="AW5" s="169"/>
      <c r="AX5" s="177"/>
      <c r="AY5" s="169"/>
      <c r="AZ5" s="169"/>
    </row>
    <row r="6" spans="1:52" ht="15.75">
      <c r="A6" s="178" t="s">
        <v>33</v>
      </c>
      <c r="B6" s="185"/>
      <c r="C6" s="186"/>
      <c r="D6" s="171"/>
      <c r="E6" s="186"/>
      <c r="F6" s="181"/>
      <c r="G6" s="173">
        <v>4926</v>
      </c>
      <c r="H6" s="169"/>
      <c r="I6" s="171"/>
      <c r="J6" s="169"/>
      <c r="K6" s="177">
        <f t="shared" si="0"/>
      </c>
      <c r="L6" s="182"/>
      <c r="M6" s="182"/>
      <c r="N6" s="182"/>
      <c r="O6" s="169"/>
      <c r="P6" s="182"/>
      <c r="Q6" s="182"/>
      <c r="R6" s="182"/>
      <c r="S6" s="169"/>
      <c r="T6" s="182">
        <v>250</v>
      </c>
      <c r="U6" s="182"/>
      <c r="V6" s="182"/>
      <c r="W6" s="177"/>
      <c r="X6" s="169"/>
      <c r="Y6" s="169"/>
      <c r="Z6" s="169"/>
      <c r="AA6" s="169"/>
      <c r="AB6" s="187">
        <v>770</v>
      </c>
      <c r="AC6" s="180"/>
      <c r="AD6" s="180"/>
      <c r="AE6" s="188"/>
      <c r="AF6" s="169">
        <v>380</v>
      </c>
      <c r="AG6" s="169"/>
      <c r="AH6" s="169"/>
      <c r="AI6" s="169"/>
      <c r="AJ6" s="169"/>
      <c r="AK6" s="169"/>
      <c r="AL6" s="169"/>
      <c r="AM6" s="169"/>
      <c r="AN6" s="169">
        <v>527</v>
      </c>
      <c r="AO6" s="169"/>
      <c r="AP6" s="169"/>
      <c r="AQ6" s="177">
        <f t="shared" si="1"/>
      </c>
      <c r="AR6" s="169">
        <v>101</v>
      </c>
      <c r="AS6" s="169"/>
      <c r="AT6" s="169"/>
      <c r="AU6" s="183">
        <f t="shared" si="2"/>
      </c>
      <c r="AV6" s="184">
        <v>825</v>
      </c>
      <c r="AW6" s="169"/>
      <c r="AX6" s="177"/>
      <c r="AY6" s="169"/>
      <c r="AZ6" s="186"/>
    </row>
    <row r="7" spans="1:52" ht="15.75">
      <c r="A7" s="178" t="s">
        <v>8</v>
      </c>
      <c r="B7" s="185">
        <v>249</v>
      </c>
      <c r="C7" s="186"/>
      <c r="D7" s="171"/>
      <c r="E7" s="186"/>
      <c r="F7" s="181"/>
      <c r="G7" s="173">
        <v>1560</v>
      </c>
      <c r="H7" s="169"/>
      <c r="I7" s="171"/>
      <c r="J7" s="169"/>
      <c r="K7" s="177">
        <f t="shared" si="0"/>
      </c>
      <c r="L7" s="182"/>
      <c r="M7" s="182"/>
      <c r="N7" s="182"/>
      <c r="O7" s="169"/>
      <c r="P7" s="182"/>
      <c r="Q7" s="182"/>
      <c r="R7" s="182"/>
      <c r="S7" s="169"/>
      <c r="T7" s="182"/>
      <c r="U7" s="182"/>
      <c r="V7" s="182"/>
      <c r="W7" s="177"/>
      <c r="X7" s="169"/>
      <c r="Y7" s="169"/>
      <c r="Z7" s="169"/>
      <c r="AA7" s="169"/>
      <c r="AB7" s="187">
        <v>412</v>
      </c>
      <c r="AC7" s="180"/>
      <c r="AD7" s="180"/>
      <c r="AE7" s="188"/>
      <c r="AF7" s="169">
        <v>264</v>
      </c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77">
        <f t="shared" si="1"/>
      </c>
      <c r="AR7" s="169">
        <v>0</v>
      </c>
      <c r="AS7" s="169"/>
      <c r="AT7" s="169"/>
      <c r="AU7" s="183">
        <f t="shared" si="2"/>
      </c>
      <c r="AV7" s="184"/>
      <c r="AW7" s="169"/>
      <c r="AX7" s="177"/>
      <c r="AY7" s="169"/>
      <c r="AZ7" s="169"/>
    </row>
    <row r="8" spans="1:52" ht="15.75">
      <c r="A8" s="189" t="s">
        <v>9</v>
      </c>
      <c r="B8" s="185">
        <v>1832</v>
      </c>
      <c r="C8" s="186">
        <v>42</v>
      </c>
      <c r="D8" s="171">
        <f>C8/B8*100</f>
        <v>2.292576419213974</v>
      </c>
      <c r="E8" s="186">
        <v>88.6</v>
      </c>
      <c r="F8" s="181">
        <f>E8/C8*10</f>
        <v>21.095238095238095</v>
      </c>
      <c r="G8" s="173">
        <v>9532</v>
      </c>
      <c r="H8" s="169"/>
      <c r="I8" s="171"/>
      <c r="J8" s="169"/>
      <c r="K8" s="177">
        <f t="shared" si="0"/>
      </c>
      <c r="L8" s="182"/>
      <c r="M8" s="182"/>
      <c r="N8" s="182"/>
      <c r="O8" s="169"/>
      <c r="P8" s="182"/>
      <c r="Q8" s="182"/>
      <c r="R8" s="182"/>
      <c r="S8" s="169"/>
      <c r="T8" s="182">
        <v>1066</v>
      </c>
      <c r="U8" s="182"/>
      <c r="V8" s="182"/>
      <c r="W8" s="177"/>
      <c r="X8" s="169"/>
      <c r="Y8" s="169"/>
      <c r="Z8" s="169"/>
      <c r="AA8" s="169"/>
      <c r="AB8" s="187">
        <v>2170</v>
      </c>
      <c r="AC8" s="180"/>
      <c r="AD8" s="180"/>
      <c r="AE8" s="188"/>
      <c r="AF8" s="169">
        <v>1184</v>
      </c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77">
        <f t="shared" si="1"/>
      </c>
      <c r="AR8" s="169">
        <v>75</v>
      </c>
      <c r="AS8" s="169"/>
      <c r="AT8" s="169"/>
      <c r="AU8" s="183">
        <f t="shared" si="2"/>
      </c>
      <c r="AV8" s="184">
        <v>168</v>
      </c>
      <c r="AW8" s="169"/>
      <c r="AX8" s="177"/>
      <c r="AY8" s="169"/>
      <c r="AZ8" s="186"/>
    </row>
    <row r="9" spans="1:52" ht="15.75">
      <c r="A9" s="178" t="s">
        <v>34</v>
      </c>
      <c r="B9" s="185"/>
      <c r="C9" s="186"/>
      <c r="D9" s="171"/>
      <c r="E9" s="186"/>
      <c r="F9" s="181"/>
      <c r="G9" s="173">
        <v>9418</v>
      </c>
      <c r="H9" s="169"/>
      <c r="I9" s="171"/>
      <c r="J9" s="169"/>
      <c r="K9" s="177">
        <f t="shared" si="0"/>
      </c>
      <c r="L9" s="182"/>
      <c r="M9" s="182"/>
      <c r="N9" s="182"/>
      <c r="O9" s="169"/>
      <c r="P9" s="182"/>
      <c r="Q9" s="182"/>
      <c r="R9" s="182"/>
      <c r="S9" s="169"/>
      <c r="T9" s="182"/>
      <c r="U9" s="182"/>
      <c r="V9" s="182"/>
      <c r="W9" s="177"/>
      <c r="X9" s="169"/>
      <c r="Y9" s="169"/>
      <c r="Z9" s="169"/>
      <c r="AA9" s="169"/>
      <c r="AB9" s="187"/>
      <c r="AC9" s="180"/>
      <c r="AD9" s="180"/>
      <c r="AE9" s="188"/>
      <c r="AF9" s="169"/>
      <c r="AG9" s="169"/>
      <c r="AH9" s="169"/>
      <c r="AI9" s="169"/>
      <c r="AJ9" s="169"/>
      <c r="AK9" s="169"/>
      <c r="AL9" s="169"/>
      <c r="AM9" s="169"/>
      <c r="AN9" s="169">
        <v>500</v>
      </c>
      <c r="AO9" s="169"/>
      <c r="AP9" s="169"/>
      <c r="AQ9" s="177">
        <f t="shared" si="1"/>
      </c>
      <c r="AR9" s="169">
        <v>16</v>
      </c>
      <c r="AS9" s="169"/>
      <c r="AT9" s="169"/>
      <c r="AU9" s="183">
        <f t="shared" si="2"/>
      </c>
      <c r="AV9" s="184"/>
      <c r="AW9" s="169"/>
      <c r="AX9" s="177"/>
      <c r="AY9" s="169"/>
      <c r="AZ9" s="169"/>
    </row>
    <row r="10" spans="1:52" ht="15.75">
      <c r="A10" s="178" t="s">
        <v>10</v>
      </c>
      <c r="B10" s="185"/>
      <c r="C10" s="186"/>
      <c r="D10" s="171"/>
      <c r="E10" s="186"/>
      <c r="F10" s="181"/>
      <c r="G10" s="173">
        <v>16527</v>
      </c>
      <c r="H10" s="169"/>
      <c r="I10" s="171"/>
      <c r="J10" s="169"/>
      <c r="K10" s="177">
        <f t="shared" si="0"/>
      </c>
      <c r="L10" s="182"/>
      <c r="M10" s="182"/>
      <c r="N10" s="182"/>
      <c r="O10" s="169"/>
      <c r="P10" s="182">
        <v>350</v>
      </c>
      <c r="Q10" s="182"/>
      <c r="R10" s="182"/>
      <c r="S10" s="169"/>
      <c r="T10" s="169">
        <v>2908</v>
      </c>
      <c r="U10" s="169"/>
      <c r="V10" s="169"/>
      <c r="W10" s="177"/>
      <c r="X10" s="169"/>
      <c r="Y10" s="169"/>
      <c r="Z10" s="169"/>
      <c r="AA10" s="169"/>
      <c r="AB10" s="187">
        <v>1370</v>
      </c>
      <c r="AC10" s="180"/>
      <c r="AD10" s="180"/>
      <c r="AE10" s="188"/>
      <c r="AF10" s="169">
        <v>50</v>
      </c>
      <c r="AG10" s="169"/>
      <c r="AH10" s="169"/>
      <c r="AI10" s="169"/>
      <c r="AJ10" s="169"/>
      <c r="AK10" s="169"/>
      <c r="AL10" s="169"/>
      <c r="AM10" s="169"/>
      <c r="AN10" s="169">
        <v>344</v>
      </c>
      <c r="AO10" s="169"/>
      <c r="AP10" s="169"/>
      <c r="AQ10" s="177">
        <f t="shared" si="1"/>
      </c>
      <c r="AR10" s="169">
        <v>20.4</v>
      </c>
      <c r="AS10" s="169"/>
      <c r="AT10" s="169"/>
      <c r="AU10" s="183">
        <f t="shared" si="2"/>
      </c>
      <c r="AV10" s="184">
        <v>24.6</v>
      </c>
      <c r="AW10" s="169"/>
      <c r="AX10" s="177"/>
      <c r="AY10" s="169"/>
      <c r="AZ10" s="169"/>
    </row>
    <row r="11" spans="1:52" ht="15.75">
      <c r="A11" s="178" t="s">
        <v>11</v>
      </c>
      <c r="B11" s="185"/>
      <c r="C11" s="186"/>
      <c r="D11" s="171"/>
      <c r="E11" s="186"/>
      <c r="F11" s="181"/>
      <c r="G11" s="173">
        <v>23893</v>
      </c>
      <c r="H11" s="169"/>
      <c r="I11" s="171"/>
      <c r="J11" s="169"/>
      <c r="K11" s="177">
        <f t="shared" si="0"/>
      </c>
      <c r="L11" s="182"/>
      <c r="M11" s="182"/>
      <c r="N11" s="182"/>
      <c r="O11" s="169"/>
      <c r="P11" s="169"/>
      <c r="Q11" s="169"/>
      <c r="R11" s="169"/>
      <c r="S11" s="169"/>
      <c r="T11" s="169">
        <v>2353</v>
      </c>
      <c r="U11" s="169"/>
      <c r="V11" s="169"/>
      <c r="W11" s="177">
        <f>IF(V11&gt;0,V11/U11*10,"")</f>
      </c>
      <c r="X11" s="169"/>
      <c r="Y11" s="169"/>
      <c r="Z11" s="169"/>
      <c r="AA11" s="169"/>
      <c r="AB11" s="187">
        <v>0</v>
      </c>
      <c r="AC11" s="180"/>
      <c r="AD11" s="180"/>
      <c r="AE11" s="188"/>
      <c r="AF11" s="169">
        <v>0</v>
      </c>
      <c r="AG11" s="169"/>
      <c r="AH11" s="169"/>
      <c r="AI11" s="169"/>
      <c r="AJ11" s="169"/>
      <c r="AK11" s="169"/>
      <c r="AL11" s="169"/>
      <c r="AM11" s="169"/>
      <c r="AN11" s="169">
        <v>2086</v>
      </c>
      <c r="AO11" s="169"/>
      <c r="AP11" s="169"/>
      <c r="AQ11" s="177">
        <f t="shared" si="1"/>
      </c>
      <c r="AR11" s="169">
        <v>141</v>
      </c>
      <c r="AS11" s="169"/>
      <c r="AT11" s="169"/>
      <c r="AU11" s="183">
        <f t="shared" si="2"/>
      </c>
      <c r="AV11" s="184">
        <v>177</v>
      </c>
      <c r="AW11" s="169"/>
      <c r="AX11" s="177"/>
      <c r="AY11" s="169"/>
      <c r="AZ11" s="186"/>
    </row>
    <row r="12" spans="1:52" ht="15.75">
      <c r="A12" s="178" t="s">
        <v>12</v>
      </c>
      <c r="B12" s="185">
        <v>20</v>
      </c>
      <c r="C12" s="186"/>
      <c r="D12" s="171"/>
      <c r="E12" s="186"/>
      <c r="F12" s="181"/>
      <c r="G12" s="173">
        <v>10375</v>
      </c>
      <c r="H12" s="169"/>
      <c r="I12" s="171"/>
      <c r="J12" s="169"/>
      <c r="K12" s="177">
        <f t="shared" si="0"/>
      </c>
      <c r="L12" s="182"/>
      <c r="M12" s="182"/>
      <c r="N12" s="182"/>
      <c r="O12" s="169"/>
      <c r="P12" s="169"/>
      <c r="Q12" s="169"/>
      <c r="R12" s="169"/>
      <c r="S12" s="169"/>
      <c r="T12" s="169">
        <v>0</v>
      </c>
      <c r="U12" s="169"/>
      <c r="V12" s="169"/>
      <c r="W12" s="177"/>
      <c r="X12" s="169"/>
      <c r="Y12" s="169"/>
      <c r="Z12" s="169"/>
      <c r="AA12" s="169"/>
      <c r="AB12" s="187">
        <v>40</v>
      </c>
      <c r="AC12" s="180"/>
      <c r="AD12" s="180"/>
      <c r="AE12" s="188"/>
      <c r="AF12" s="169">
        <v>829</v>
      </c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77">
        <f t="shared" si="1"/>
      </c>
      <c r="AR12" s="169">
        <v>1</v>
      </c>
      <c r="AS12" s="169"/>
      <c r="AT12" s="169"/>
      <c r="AU12" s="183">
        <f t="shared" si="2"/>
      </c>
      <c r="AV12" s="184"/>
      <c r="AW12" s="169"/>
      <c r="AX12" s="177"/>
      <c r="AY12" s="169"/>
      <c r="AZ12" s="186"/>
    </row>
    <row r="13" spans="1:52" ht="18.75" customHeight="1">
      <c r="A13" s="178" t="s">
        <v>13</v>
      </c>
      <c r="B13" s="185"/>
      <c r="C13" s="186"/>
      <c r="D13" s="171"/>
      <c r="E13" s="186"/>
      <c r="F13" s="181"/>
      <c r="G13" s="173">
        <v>14504</v>
      </c>
      <c r="H13" s="169"/>
      <c r="I13" s="171"/>
      <c r="J13" s="169"/>
      <c r="K13" s="177">
        <f t="shared" si="0"/>
      </c>
      <c r="L13" s="182"/>
      <c r="M13" s="182"/>
      <c r="N13" s="182"/>
      <c r="O13" s="169"/>
      <c r="P13" s="169"/>
      <c r="Q13" s="169"/>
      <c r="R13" s="169"/>
      <c r="S13" s="169"/>
      <c r="T13" s="169">
        <v>676</v>
      </c>
      <c r="U13" s="169"/>
      <c r="V13" s="169"/>
      <c r="W13" s="177">
        <f>IF(V13&gt;0,V13/U13*10,"")</f>
      </c>
      <c r="X13" s="169"/>
      <c r="Y13" s="169"/>
      <c r="Z13" s="169"/>
      <c r="AA13" s="177">
        <f>IF(Z13&gt;0,Z13/Y13*10,"")</f>
      </c>
      <c r="AB13" s="187"/>
      <c r="AC13" s="180"/>
      <c r="AD13" s="180"/>
      <c r="AE13" s="188"/>
      <c r="AF13" s="169"/>
      <c r="AG13" s="169"/>
      <c r="AH13" s="169"/>
      <c r="AI13" s="169"/>
      <c r="AJ13" s="169"/>
      <c r="AK13" s="169"/>
      <c r="AL13" s="169"/>
      <c r="AM13" s="169"/>
      <c r="AN13" s="169">
        <v>30</v>
      </c>
      <c r="AO13" s="169"/>
      <c r="AP13" s="169"/>
      <c r="AQ13" s="177">
        <f t="shared" si="1"/>
      </c>
      <c r="AR13" s="169"/>
      <c r="AS13" s="169"/>
      <c r="AT13" s="169"/>
      <c r="AU13" s="183">
        <f t="shared" si="2"/>
      </c>
      <c r="AV13" s="184"/>
      <c r="AW13" s="169"/>
      <c r="AX13" s="177"/>
      <c r="AY13" s="169"/>
      <c r="AZ13" s="169"/>
    </row>
    <row r="14" spans="1:52" ht="15.75">
      <c r="A14" s="178" t="s">
        <v>14</v>
      </c>
      <c r="B14" s="185"/>
      <c r="C14" s="190"/>
      <c r="D14" s="171"/>
      <c r="E14" s="186"/>
      <c r="F14" s="181"/>
      <c r="G14" s="173">
        <v>10919</v>
      </c>
      <c r="H14" s="169"/>
      <c r="I14" s="171"/>
      <c r="J14" s="169"/>
      <c r="K14" s="177">
        <f t="shared" si="0"/>
      </c>
      <c r="L14" s="182"/>
      <c r="M14" s="182"/>
      <c r="N14" s="182"/>
      <c r="O14" s="169"/>
      <c r="P14" s="169">
        <v>17</v>
      </c>
      <c r="Q14" s="169"/>
      <c r="R14" s="169"/>
      <c r="S14" s="169"/>
      <c r="T14" s="169">
        <v>1291</v>
      </c>
      <c r="U14" s="169"/>
      <c r="V14" s="169"/>
      <c r="W14" s="177"/>
      <c r="X14" s="169"/>
      <c r="Y14" s="169"/>
      <c r="Z14" s="169"/>
      <c r="AA14" s="169"/>
      <c r="AB14" s="187">
        <v>339</v>
      </c>
      <c r="AC14" s="180"/>
      <c r="AD14" s="180"/>
      <c r="AE14" s="188"/>
      <c r="AF14" s="169">
        <v>1644</v>
      </c>
      <c r="AG14" s="169"/>
      <c r="AH14" s="169"/>
      <c r="AI14" s="169"/>
      <c r="AJ14" s="169"/>
      <c r="AK14" s="169"/>
      <c r="AL14" s="169"/>
      <c r="AM14" s="169"/>
      <c r="AN14" s="169">
        <v>1196</v>
      </c>
      <c r="AO14" s="169"/>
      <c r="AP14" s="169"/>
      <c r="AQ14" s="177">
        <f t="shared" si="1"/>
      </c>
      <c r="AR14" s="169"/>
      <c r="AS14" s="169"/>
      <c r="AT14" s="169"/>
      <c r="AU14" s="183">
        <f t="shared" si="2"/>
      </c>
      <c r="AV14" s="184"/>
      <c r="AW14" s="169"/>
      <c r="AX14" s="177"/>
      <c r="AY14" s="169"/>
      <c r="AZ14" s="169"/>
    </row>
    <row r="15" spans="1:52" ht="15.75">
      <c r="A15" s="178" t="s">
        <v>15</v>
      </c>
      <c r="B15" s="185"/>
      <c r="C15" s="186"/>
      <c r="D15" s="171"/>
      <c r="E15" s="186"/>
      <c r="F15" s="181"/>
      <c r="G15" s="173">
        <v>9847</v>
      </c>
      <c r="H15" s="169"/>
      <c r="I15" s="171"/>
      <c r="J15" s="169"/>
      <c r="K15" s="177">
        <f t="shared" si="0"/>
      </c>
      <c r="L15" s="182"/>
      <c r="M15" s="182"/>
      <c r="N15" s="182"/>
      <c r="O15" s="169"/>
      <c r="P15" s="169"/>
      <c r="Q15" s="169"/>
      <c r="R15" s="169"/>
      <c r="S15" s="169"/>
      <c r="T15" s="169"/>
      <c r="U15" s="169"/>
      <c r="V15" s="169"/>
      <c r="W15" s="177"/>
      <c r="X15" s="169">
        <v>220</v>
      </c>
      <c r="Y15" s="169"/>
      <c r="Z15" s="169"/>
      <c r="AA15" s="169"/>
      <c r="AB15" s="187"/>
      <c r="AC15" s="180"/>
      <c r="AD15" s="180"/>
      <c r="AE15" s="188"/>
      <c r="AF15" s="169"/>
      <c r="AG15" s="169"/>
      <c r="AH15" s="169"/>
      <c r="AI15" s="169"/>
      <c r="AJ15" s="169"/>
      <c r="AK15" s="169"/>
      <c r="AL15" s="169"/>
      <c r="AM15" s="169"/>
      <c r="AN15" s="169">
        <v>186</v>
      </c>
      <c r="AO15" s="169"/>
      <c r="AP15" s="169"/>
      <c r="AQ15" s="177">
        <f t="shared" si="1"/>
      </c>
      <c r="AR15" s="169"/>
      <c r="AS15" s="169"/>
      <c r="AT15" s="169"/>
      <c r="AU15" s="183">
        <f t="shared" si="2"/>
      </c>
      <c r="AV15" s="184"/>
      <c r="AW15" s="169"/>
      <c r="AX15" s="177"/>
      <c r="AY15" s="169"/>
      <c r="AZ15" s="169"/>
    </row>
    <row r="16" spans="1:52" ht="15.75">
      <c r="A16" s="178" t="s">
        <v>35</v>
      </c>
      <c r="B16" s="185"/>
      <c r="C16" s="186"/>
      <c r="D16" s="171"/>
      <c r="E16" s="186"/>
      <c r="F16" s="181"/>
      <c r="G16" s="173">
        <v>21733</v>
      </c>
      <c r="H16" s="169"/>
      <c r="I16" s="171"/>
      <c r="J16" s="169"/>
      <c r="K16" s="177">
        <f t="shared" si="0"/>
      </c>
      <c r="L16" s="182"/>
      <c r="M16" s="182"/>
      <c r="N16" s="182"/>
      <c r="O16" s="169"/>
      <c r="P16" s="169"/>
      <c r="Q16" s="169"/>
      <c r="R16" s="169"/>
      <c r="S16" s="169"/>
      <c r="T16" s="169"/>
      <c r="U16" s="169"/>
      <c r="V16" s="169"/>
      <c r="W16" s="177"/>
      <c r="X16" s="169"/>
      <c r="Y16" s="169"/>
      <c r="Z16" s="169"/>
      <c r="AA16" s="169"/>
      <c r="AB16" s="191">
        <v>0</v>
      </c>
      <c r="AC16" s="191"/>
      <c r="AD16" s="191"/>
      <c r="AE16" s="191"/>
      <c r="AF16" s="169">
        <v>200</v>
      </c>
      <c r="AG16" s="169"/>
      <c r="AH16" s="169"/>
      <c r="AI16" s="169"/>
      <c r="AJ16" s="169"/>
      <c r="AK16" s="169"/>
      <c r="AL16" s="169"/>
      <c r="AM16" s="169"/>
      <c r="AN16" s="169">
        <v>385</v>
      </c>
      <c r="AO16" s="169"/>
      <c r="AP16" s="169"/>
      <c r="AQ16" s="177">
        <f t="shared" si="1"/>
      </c>
      <c r="AR16" s="169"/>
      <c r="AS16" s="169"/>
      <c r="AT16" s="169"/>
      <c r="AU16" s="183">
        <f t="shared" si="2"/>
      </c>
      <c r="AV16" s="184"/>
      <c r="AW16" s="169"/>
      <c r="AX16" s="177"/>
      <c r="AY16" s="169"/>
      <c r="AZ16" s="169"/>
    </row>
    <row r="17" spans="1:52" ht="15.75">
      <c r="A17" s="178" t="s">
        <v>17</v>
      </c>
      <c r="B17" s="185"/>
      <c r="C17" s="186"/>
      <c r="D17" s="171"/>
      <c r="E17" s="186"/>
      <c r="F17" s="181"/>
      <c r="G17" s="173">
        <v>4277</v>
      </c>
      <c r="H17" s="169"/>
      <c r="I17" s="171"/>
      <c r="J17" s="169"/>
      <c r="K17" s="177">
        <f t="shared" si="0"/>
      </c>
      <c r="L17" s="182"/>
      <c r="M17" s="182"/>
      <c r="N17" s="182"/>
      <c r="O17" s="169"/>
      <c r="P17" s="169"/>
      <c r="Q17" s="169"/>
      <c r="R17" s="169"/>
      <c r="S17" s="169"/>
      <c r="T17" s="169"/>
      <c r="U17" s="169"/>
      <c r="V17" s="169"/>
      <c r="W17" s="177"/>
      <c r="X17" s="169"/>
      <c r="Y17" s="169"/>
      <c r="Z17" s="169"/>
      <c r="AA17" s="169"/>
      <c r="AB17" s="187">
        <v>200</v>
      </c>
      <c r="AC17" s="180"/>
      <c r="AD17" s="180"/>
      <c r="AE17" s="188"/>
      <c r="AF17" s="169">
        <v>374</v>
      </c>
      <c r="AG17" s="169"/>
      <c r="AH17" s="169"/>
      <c r="AI17" s="169"/>
      <c r="AJ17" s="169"/>
      <c r="AK17" s="169"/>
      <c r="AL17" s="169"/>
      <c r="AM17" s="169">
        <f>IF(AL17&gt;0,AL17/AK17*10,"")</f>
      </c>
      <c r="AN17" s="169">
        <v>528</v>
      </c>
      <c r="AO17" s="169"/>
      <c r="AP17" s="169"/>
      <c r="AQ17" s="177">
        <f t="shared" si="1"/>
      </c>
      <c r="AR17" s="169">
        <v>5.4</v>
      </c>
      <c r="AS17" s="169"/>
      <c r="AT17" s="169"/>
      <c r="AU17" s="183">
        <f t="shared" si="2"/>
      </c>
      <c r="AV17" s="184">
        <v>0.6</v>
      </c>
      <c r="AW17" s="169"/>
      <c r="AX17" s="177"/>
      <c r="AY17" s="169"/>
      <c r="AZ17" s="169"/>
    </row>
    <row r="18" spans="1:52" ht="18" customHeight="1">
      <c r="A18" s="178" t="s">
        <v>18</v>
      </c>
      <c r="B18" s="185"/>
      <c r="C18" s="186"/>
      <c r="D18" s="171"/>
      <c r="E18" s="186"/>
      <c r="F18" s="181"/>
      <c r="G18" s="173">
        <v>8868</v>
      </c>
      <c r="H18" s="169"/>
      <c r="I18" s="171"/>
      <c r="J18" s="169"/>
      <c r="K18" s="177">
        <f t="shared" si="0"/>
      </c>
      <c r="L18" s="182"/>
      <c r="M18" s="182"/>
      <c r="N18" s="182"/>
      <c r="O18" s="169"/>
      <c r="P18" s="169"/>
      <c r="Q18" s="169"/>
      <c r="R18" s="169"/>
      <c r="S18" s="169"/>
      <c r="T18" s="169"/>
      <c r="U18" s="169"/>
      <c r="V18" s="169"/>
      <c r="W18" s="177"/>
      <c r="X18" s="169"/>
      <c r="Y18" s="169"/>
      <c r="Z18" s="169"/>
      <c r="AA18" s="169"/>
      <c r="AB18" s="187">
        <v>488</v>
      </c>
      <c r="AC18" s="180"/>
      <c r="AD18" s="180"/>
      <c r="AE18" s="188"/>
      <c r="AF18" s="169">
        <v>180</v>
      </c>
      <c r="AG18" s="169"/>
      <c r="AH18" s="169"/>
      <c r="AI18" s="169"/>
      <c r="AJ18" s="169"/>
      <c r="AK18" s="169"/>
      <c r="AL18" s="169"/>
      <c r="AM18" s="169"/>
      <c r="AN18" s="169">
        <v>402</v>
      </c>
      <c r="AO18" s="169"/>
      <c r="AP18" s="169"/>
      <c r="AQ18" s="177">
        <f t="shared" si="1"/>
      </c>
      <c r="AR18" s="169">
        <v>3</v>
      </c>
      <c r="AS18" s="169"/>
      <c r="AT18" s="169"/>
      <c r="AU18" s="183">
        <f t="shared" si="2"/>
      </c>
      <c r="AV18" s="184"/>
      <c r="AW18" s="169"/>
      <c r="AX18" s="177"/>
      <c r="AY18" s="169"/>
      <c r="AZ18" s="169"/>
    </row>
    <row r="19" spans="1:52" ht="15.75">
      <c r="A19" s="178" t="s">
        <v>36</v>
      </c>
      <c r="B19" s="185"/>
      <c r="C19" s="186"/>
      <c r="D19" s="171"/>
      <c r="E19" s="186"/>
      <c r="F19" s="181"/>
      <c r="G19" s="173">
        <v>15259</v>
      </c>
      <c r="H19" s="169"/>
      <c r="I19" s="171"/>
      <c r="J19" s="169"/>
      <c r="K19" s="177">
        <f t="shared" si="0"/>
      </c>
      <c r="L19" s="182"/>
      <c r="M19" s="182"/>
      <c r="N19" s="182"/>
      <c r="O19" s="169"/>
      <c r="P19" s="169">
        <v>329</v>
      </c>
      <c r="Q19" s="169"/>
      <c r="R19" s="169"/>
      <c r="S19" s="177">
        <f>IF(R19&gt;0,R19/Q19*10,"")</f>
      </c>
      <c r="T19" s="169"/>
      <c r="U19" s="169"/>
      <c r="V19" s="169"/>
      <c r="W19" s="177"/>
      <c r="X19" s="169"/>
      <c r="Y19" s="169"/>
      <c r="Z19" s="169"/>
      <c r="AA19" s="169"/>
      <c r="AB19" s="187">
        <v>687</v>
      </c>
      <c r="AC19" s="180"/>
      <c r="AD19" s="180"/>
      <c r="AE19" s="188"/>
      <c r="AF19" s="169"/>
      <c r="AG19" s="169"/>
      <c r="AH19" s="169"/>
      <c r="AI19" s="169"/>
      <c r="AJ19" s="169"/>
      <c r="AK19" s="169"/>
      <c r="AL19" s="169"/>
      <c r="AM19" s="169"/>
      <c r="AN19" s="169">
        <v>373</v>
      </c>
      <c r="AO19" s="169"/>
      <c r="AP19" s="169"/>
      <c r="AQ19" s="177">
        <f t="shared" si="1"/>
      </c>
      <c r="AR19" s="169">
        <v>256</v>
      </c>
      <c r="AS19" s="169"/>
      <c r="AT19" s="169"/>
      <c r="AU19" s="183">
        <f t="shared" si="2"/>
      </c>
      <c r="AV19" s="184">
        <v>52</v>
      </c>
      <c r="AW19" s="169"/>
      <c r="AX19" s="177"/>
      <c r="AY19" s="169"/>
      <c r="AZ19" s="169"/>
    </row>
    <row r="20" spans="1:52" ht="15.75">
      <c r="A20" s="178" t="s">
        <v>37</v>
      </c>
      <c r="B20" s="185"/>
      <c r="C20" s="186"/>
      <c r="D20" s="171"/>
      <c r="E20" s="186"/>
      <c r="F20" s="181"/>
      <c r="G20" s="173">
        <v>906</v>
      </c>
      <c r="H20" s="169"/>
      <c r="I20" s="171"/>
      <c r="J20" s="169"/>
      <c r="K20" s="177">
        <f t="shared" si="0"/>
      </c>
      <c r="L20" s="182"/>
      <c r="M20" s="182"/>
      <c r="N20" s="182"/>
      <c r="O20" s="169"/>
      <c r="P20" s="169">
        <v>100</v>
      </c>
      <c r="Q20" s="169"/>
      <c r="R20" s="169"/>
      <c r="S20" s="169"/>
      <c r="T20" s="169">
        <v>750</v>
      </c>
      <c r="U20" s="169"/>
      <c r="V20" s="169"/>
      <c r="W20" s="177">
        <f>IF(V20&gt;0,V20/U20*10,"")</f>
      </c>
      <c r="X20" s="182"/>
      <c r="Y20" s="182"/>
      <c r="Z20" s="182"/>
      <c r="AA20" s="169"/>
      <c r="AB20" s="187"/>
      <c r="AC20" s="180"/>
      <c r="AD20" s="180"/>
      <c r="AE20" s="188"/>
      <c r="AF20" s="169"/>
      <c r="AG20" s="169"/>
      <c r="AH20" s="169"/>
      <c r="AI20" s="169"/>
      <c r="AJ20" s="169"/>
      <c r="AK20" s="169"/>
      <c r="AL20" s="169"/>
      <c r="AM20" s="169"/>
      <c r="AN20" s="169">
        <v>659</v>
      </c>
      <c r="AO20" s="169"/>
      <c r="AP20" s="169"/>
      <c r="AQ20" s="177">
        <f t="shared" si="1"/>
      </c>
      <c r="AR20" s="169"/>
      <c r="AS20" s="169"/>
      <c r="AT20" s="169"/>
      <c r="AU20" s="183">
        <f t="shared" si="2"/>
      </c>
      <c r="AV20" s="184">
        <v>40</v>
      </c>
      <c r="AW20" s="169"/>
      <c r="AX20" s="177"/>
      <c r="AY20" s="169"/>
      <c r="AZ20" s="186"/>
    </row>
    <row r="21" spans="1:52" ht="15.75">
      <c r="A21" s="178" t="s">
        <v>20</v>
      </c>
      <c r="B21" s="185"/>
      <c r="C21" s="186"/>
      <c r="D21" s="171"/>
      <c r="E21" s="186"/>
      <c r="F21" s="181"/>
      <c r="G21" s="173">
        <v>4299</v>
      </c>
      <c r="H21" s="169"/>
      <c r="I21" s="171"/>
      <c r="J21" s="169"/>
      <c r="K21" s="177">
        <f t="shared" si="0"/>
      </c>
      <c r="L21" s="182"/>
      <c r="M21" s="169"/>
      <c r="N21" s="182"/>
      <c r="O21" s="169"/>
      <c r="P21" s="169"/>
      <c r="Q21" s="169"/>
      <c r="R21" s="169"/>
      <c r="S21" s="169"/>
      <c r="T21" s="169"/>
      <c r="U21" s="169"/>
      <c r="V21" s="169"/>
      <c r="W21" s="177"/>
      <c r="X21" s="182"/>
      <c r="Y21" s="182"/>
      <c r="Z21" s="182"/>
      <c r="AA21" s="169"/>
      <c r="AB21" s="187"/>
      <c r="AC21" s="180"/>
      <c r="AD21" s="180"/>
      <c r="AE21" s="18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7"/>
      <c r="AR21" s="169">
        <v>11</v>
      </c>
      <c r="AS21" s="169"/>
      <c r="AT21" s="169"/>
      <c r="AU21" s="183">
        <f t="shared" si="2"/>
      </c>
      <c r="AV21" s="184">
        <v>2</v>
      </c>
      <c r="AW21" s="169"/>
      <c r="AX21" s="177"/>
      <c r="AY21" s="169"/>
      <c r="AZ21" s="169"/>
    </row>
    <row r="22" spans="1:52" ht="15.75">
      <c r="A22" s="178" t="s">
        <v>21</v>
      </c>
      <c r="B22" s="185"/>
      <c r="C22" s="186"/>
      <c r="D22" s="171"/>
      <c r="E22" s="186"/>
      <c r="F22" s="181"/>
      <c r="G22" s="173">
        <v>6577</v>
      </c>
      <c r="H22" s="169"/>
      <c r="I22" s="171"/>
      <c r="J22" s="169"/>
      <c r="K22" s="177">
        <f t="shared" si="0"/>
      </c>
      <c r="L22" s="169">
        <v>1234</v>
      </c>
      <c r="M22" s="169"/>
      <c r="N22" s="169"/>
      <c r="O22" s="177">
        <f>IF(N22&gt;0,N22/M22*10,"")</f>
      </c>
      <c r="P22" s="169">
        <v>2147</v>
      </c>
      <c r="Q22" s="169"/>
      <c r="R22" s="169"/>
      <c r="S22" s="169"/>
      <c r="T22" s="169">
        <v>1040</v>
      </c>
      <c r="U22" s="169"/>
      <c r="V22" s="169"/>
      <c r="W22" s="177"/>
      <c r="X22" s="182"/>
      <c r="Y22" s="182"/>
      <c r="Z22" s="182"/>
      <c r="AA22" s="169"/>
      <c r="AB22" s="187">
        <v>27</v>
      </c>
      <c r="AC22" s="180"/>
      <c r="AD22" s="180"/>
      <c r="AE22" s="188"/>
      <c r="AF22" s="169"/>
      <c r="AG22" s="169"/>
      <c r="AH22" s="169"/>
      <c r="AI22" s="169"/>
      <c r="AJ22" s="169">
        <v>5</v>
      </c>
      <c r="AK22" s="169"/>
      <c r="AL22" s="169"/>
      <c r="AM22" s="169"/>
      <c r="AN22" s="169">
        <v>1298</v>
      </c>
      <c r="AO22" s="169"/>
      <c r="AP22" s="169"/>
      <c r="AQ22" s="177">
        <f>IF(AP22&gt;0,AP22/AO22*10,"")</f>
      </c>
      <c r="AR22" s="169">
        <v>8</v>
      </c>
      <c r="AS22" s="169"/>
      <c r="AT22" s="169"/>
      <c r="AU22" s="183">
        <f t="shared" si="2"/>
      </c>
      <c r="AV22" s="184">
        <v>42</v>
      </c>
      <c r="AW22" s="169">
        <v>1</v>
      </c>
      <c r="AX22" s="177">
        <f>AW22/AV22*100</f>
        <v>2.380952380952381</v>
      </c>
      <c r="AY22" s="169">
        <v>4</v>
      </c>
      <c r="AZ22" s="186">
        <f>IF(AY22&gt;0,AY22/AW22*10,"")</f>
        <v>40</v>
      </c>
    </row>
    <row r="23" spans="1:52" ht="15.75">
      <c r="A23" s="178" t="s">
        <v>38</v>
      </c>
      <c r="B23" s="185"/>
      <c r="C23" s="186"/>
      <c r="D23" s="171"/>
      <c r="E23" s="186"/>
      <c r="F23" s="181"/>
      <c r="G23" s="173">
        <v>8248</v>
      </c>
      <c r="H23" s="169"/>
      <c r="I23" s="171"/>
      <c r="J23" s="169"/>
      <c r="K23" s="177">
        <f t="shared" si="0"/>
      </c>
      <c r="L23" s="169">
        <v>10170</v>
      </c>
      <c r="M23" s="169"/>
      <c r="N23" s="169"/>
      <c r="O23" s="177">
        <f>IF(N23&gt;0,N23/M23*10,"")</f>
      </c>
      <c r="P23" s="169">
        <v>228</v>
      </c>
      <c r="Q23" s="169"/>
      <c r="R23" s="169"/>
      <c r="S23" s="169">
        <f>IF(R23&gt;0,R23/Q23*10,"")</f>
      </c>
      <c r="T23" s="169">
        <v>1175</v>
      </c>
      <c r="U23" s="169"/>
      <c r="V23" s="169"/>
      <c r="W23" s="177"/>
      <c r="X23" s="182"/>
      <c r="Y23" s="182"/>
      <c r="Z23" s="182"/>
      <c r="AA23" s="169"/>
      <c r="AB23" s="187"/>
      <c r="AC23" s="180"/>
      <c r="AD23" s="180"/>
      <c r="AE23" s="188"/>
      <c r="AF23" s="169"/>
      <c r="AG23" s="169"/>
      <c r="AH23" s="169"/>
      <c r="AI23" s="169"/>
      <c r="AJ23" s="169"/>
      <c r="AK23" s="169"/>
      <c r="AL23" s="169"/>
      <c r="AM23" s="169"/>
      <c r="AN23" s="169">
        <v>0</v>
      </c>
      <c r="AO23" s="169"/>
      <c r="AP23" s="169"/>
      <c r="AQ23" s="177"/>
      <c r="AR23" s="169">
        <v>845</v>
      </c>
      <c r="AS23" s="169"/>
      <c r="AT23" s="169"/>
      <c r="AU23" s="183">
        <f t="shared" si="2"/>
      </c>
      <c r="AV23" s="184">
        <v>129</v>
      </c>
      <c r="AW23" s="169"/>
      <c r="AX23" s="177"/>
      <c r="AY23" s="169"/>
      <c r="AZ23" s="186"/>
    </row>
    <row r="24" spans="1:52" ht="15.75">
      <c r="A24" s="178" t="s">
        <v>23</v>
      </c>
      <c r="B24" s="185">
        <v>200</v>
      </c>
      <c r="C24" s="186"/>
      <c r="D24" s="171"/>
      <c r="E24" s="186"/>
      <c r="F24" s="181"/>
      <c r="G24" s="173">
        <v>21973</v>
      </c>
      <c r="H24" s="169"/>
      <c r="I24" s="171"/>
      <c r="J24" s="169"/>
      <c r="K24" s="177">
        <f t="shared" si="0"/>
      </c>
      <c r="L24" s="169">
        <v>1156</v>
      </c>
      <c r="M24" s="169"/>
      <c r="N24" s="169"/>
      <c r="O24" s="177">
        <f>IF(N24&gt;0,N24/M24*10,"")</f>
      </c>
      <c r="P24" s="169">
        <v>3267</v>
      </c>
      <c r="Q24" s="169"/>
      <c r="R24" s="169"/>
      <c r="S24" s="169">
        <f>IF(R24&gt;0,R24/Q24*10,"")</f>
      </c>
      <c r="T24" s="169">
        <v>1057</v>
      </c>
      <c r="U24" s="169"/>
      <c r="V24" s="169"/>
      <c r="W24" s="177">
        <f>IF(V24&gt;0,V24/U24*10,"")</f>
      </c>
      <c r="X24" s="182"/>
      <c r="Y24" s="182"/>
      <c r="Z24" s="182"/>
      <c r="AA24" s="181"/>
      <c r="AB24" s="187">
        <v>1301</v>
      </c>
      <c r="AC24" s="180"/>
      <c r="AD24" s="180"/>
      <c r="AE24" s="188"/>
      <c r="AF24" s="169"/>
      <c r="AG24" s="169"/>
      <c r="AH24" s="169"/>
      <c r="AI24" s="169"/>
      <c r="AJ24" s="169"/>
      <c r="AK24" s="169"/>
      <c r="AL24" s="169"/>
      <c r="AM24" s="169"/>
      <c r="AN24" s="169">
        <v>2727</v>
      </c>
      <c r="AO24" s="169"/>
      <c r="AP24" s="169"/>
      <c r="AQ24" s="177">
        <f>IF(AP24&gt;0,AP24/AO24*10,"")</f>
      </c>
      <c r="AR24" s="169">
        <v>20</v>
      </c>
      <c r="AS24" s="169"/>
      <c r="AT24" s="169"/>
      <c r="AU24" s="192">
        <f t="shared" si="2"/>
      </c>
      <c r="AV24" s="184"/>
      <c r="AW24" s="169"/>
      <c r="AX24" s="177"/>
      <c r="AY24" s="169"/>
      <c r="AZ24" s="186"/>
    </row>
    <row r="25" spans="1:52" ht="15.75">
      <c r="A25" s="193" t="s">
        <v>96</v>
      </c>
      <c r="B25" s="185"/>
      <c r="C25" s="186"/>
      <c r="D25" s="171"/>
      <c r="E25" s="186"/>
      <c r="F25" s="181"/>
      <c r="G25" s="173"/>
      <c r="H25" s="169"/>
      <c r="I25" s="171"/>
      <c r="J25" s="169"/>
      <c r="K25" s="177"/>
      <c r="L25" s="169"/>
      <c r="M25" s="169"/>
      <c r="N25" s="169"/>
      <c r="O25" s="177"/>
      <c r="P25" s="169"/>
      <c r="Q25" s="169"/>
      <c r="R25" s="169"/>
      <c r="S25" s="169"/>
      <c r="T25" s="169"/>
      <c r="U25" s="169"/>
      <c r="V25" s="169"/>
      <c r="W25" s="177"/>
      <c r="X25" s="182"/>
      <c r="Y25" s="182"/>
      <c r="Z25" s="182"/>
      <c r="AA25" s="181"/>
      <c r="AB25" s="187"/>
      <c r="AC25" s="180"/>
      <c r="AD25" s="180"/>
      <c r="AE25" s="188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77"/>
      <c r="AR25" s="169"/>
      <c r="AS25" s="169"/>
      <c r="AT25" s="169"/>
      <c r="AU25" s="192"/>
      <c r="AV25" s="184">
        <v>31</v>
      </c>
      <c r="AW25" s="169">
        <v>1.5</v>
      </c>
      <c r="AX25" s="177">
        <f>AW25/AV25*100</f>
        <v>4.838709677419355</v>
      </c>
      <c r="AY25" s="169">
        <v>60</v>
      </c>
      <c r="AZ25" s="186">
        <f>IF(AY25&gt;0,AY25/AW25*10,"")</f>
        <v>400</v>
      </c>
    </row>
    <row r="26" spans="1:52" ht="15.75">
      <c r="A26" s="194" t="s">
        <v>49</v>
      </c>
      <c r="B26" s="195">
        <f>SUM(B4:B24)</f>
        <v>3585</v>
      </c>
      <c r="C26" s="195">
        <f>SUM(C4:C24)</f>
        <v>383</v>
      </c>
      <c r="D26" s="196">
        <f>C26/B26*100</f>
        <v>10.683403068340306</v>
      </c>
      <c r="E26" s="195">
        <f>SUM(E4:E24)</f>
        <v>724.6</v>
      </c>
      <c r="F26" s="197">
        <f>E26/C26*10</f>
        <v>18.919060052219322</v>
      </c>
      <c r="G26" s="198">
        <f>SUM(G4:G24)</f>
        <v>207596</v>
      </c>
      <c r="H26" s="198">
        <f>SUM(H5:H24)</f>
        <v>0</v>
      </c>
      <c r="I26" s="199">
        <f>H26/G26*100</f>
        <v>0</v>
      </c>
      <c r="J26" s="198">
        <f>SUM(J5:J24)</f>
        <v>0</v>
      </c>
      <c r="K26" s="200">
        <f>IF(J26&gt;0,J26/H26*10,"")</f>
      </c>
      <c r="L26" s="198">
        <f>SUM(L4:L24)</f>
        <v>12560</v>
      </c>
      <c r="M26" s="198">
        <f>SUM(M5:M24)</f>
        <v>0</v>
      </c>
      <c r="N26" s="198">
        <f>SUM(N5:N24)</f>
        <v>0</v>
      </c>
      <c r="O26" s="200">
        <f>IF(N26&gt;0,N26/M26*10,"")</f>
      </c>
      <c r="P26" s="198">
        <f>SUM(P4:P24)</f>
        <v>6438</v>
      </c>
      <c r="Q26" s="198">
        <f>SUM(Q5:Q24)</f>
        <v>0</v>
      </c>
      <c r="R26" s="198">
        <f>SUM(R5:R24)</f>
        <v>0</v>
      </c>
      <c r="S26" s="201">
        <f>IF(R26&gt;0,R26/Q26*10,"")</f>
      </c>
      <c r="T26" s="198">
        <f>SUM(T4:T24)</f>
        <v>12566</v>
      </c>
      <c r="U26" s="198">
        <f>SUM(U5:U24)</f>
        <v>0</v>
      </c>
      <c r="V26" s="198">
        <f>SUM(V5:V24)</f>
        <v>0</v>
      </c>
      <c r="W26" s="201">
        <f>IF(V26&gt;0,V26/U26*10,"")</f>
      </c>
      <c r="X26" s="198">
        <f>SUM(X4:X24)</f>
        <v>720</v>
      </c>
      <c r="Y26" s="198">
        <f>SUM(Y5:Y24)</f>
        <v>0</v>
      </c>
      <c r="Z26" s="198">
        <f>SUM(Z5:Z24)</f>
        <v>0</v>
      </c>
      <c r="AA26" s="201" t="e">
        <f>Z26/Y26*10</f>
        <v>#DIV/0!</v>
      </c>
      <c r="AB26" s="195">
        <f>SUM(AB5:AB24)</f>
        <v>7804</v>
      </c>
      <c r="AC26" s="195">
        <f>SUM(AC5:AC24)</f>
        <v>0</v>
      </c>
      <c r="AD26" s="195">
        <f>SUM(AD5:AD24)</f>
        <v>0</v>
      </c>
      <c r="AE26" s="202" t="e">
        <f>AD26/AC26*10</f>
        <v>#DIV/0!</v>
      </c>
      <c r="AF26" s="198">
        <f>SUM(AF4:AF24)</f>
        <v>7536</v>
      </c>
      <c r="AG26" s="198"/>
      <c r="AH26" s="198"/>
      <c r="AI26" s="203"/>
      <c r="AJ26" s="198">
        <f>SUM(AJ4:AJ24)</f>
        <v>5</v>
      </c>
      <c r="AK26" s="198"/>
      <c r="AL26" s="198"/>
      <c r="AM26" s="203"/>
      <c r="AN26" s="203">
        <f>SUM(AN5:AN24)</f>
        <v>11241</v>
      </c>
      <c r="AO26" s="203">
        <f>SUM(AO5:AO24)</f>
        <v>0</v>
      </c>
      <c r="AP26" s="203">
        <f>SUM(AP5:AP24)</f>
        <v>0</v>
      </c>
      <c r="AQ26" s="200">
        <f>IF(AP26&gt;0,AP26/AO26*10,"")</f>
      </c>
      <c r="AR26" s="198">
        <f>SUM(AR4:AR24)</f>
        <v>1514.8</v>
      </c>
      <c r="AS26" s="198">
        <f>SUM(AS4:AS24)</f>
        <v>0</v>
      </c>
      <c r="AT26" s="198">
        <f>SUM(AT4:AT24)</f>
        <v>0</v>
      </c>
      <c r="AU26" s="204" t="e">
        <f>AT26/AS26*10</f>
        <v>#DIV/0!</v>
      </c>
      <c r="AV26" s="205">
        <f>SUM(AV4:AV25)</f>
        <v>1491.1999999999998</v>
      </c>
      <c r="AW26" s="198">
        <f>SUM(AW4:AW25)</f>
        <v>2.5</v>
      </c>
      <c r="AX26" s="206">
        <f>AW26/AV26*100</f>
        <v>0.1676502145922747</v>
      </c>
      <c r="AY26" s="198">
        <f>SUM(AY4:AY25)</f>
        <v>64</v>
      </c>
      <c r="AZ26" s="200">
        <f>AY26/AW26*10</f>
        <v>256</v>
      </c>
    </row>
    <row r="27" spans="1:52" ht="15.75">
      <c r="A27" s="212" t="s">
        <v>25</v>
      </c>
      <c r="B27" s="207">
        <v>4259</v>
      </c>
      <c r="C27" s="207">
        <v>142</v>
      </c>
      <c r="D27" s="208">
        <v>3.3341159896689363</v>
      </c>
      <c r="E27" s="207">
        <v>247</v>
      </c>
      <c r="F27" s="208">
        <v>17.394366197183096</v>
      </c>
      <c r="G27" s="209">
        <v>216725</v>
      </c>
      <c r="H27" s="209"/>
      <c r="I27" s="208"/>
      <c r="J27" s="209"/>
      <c r="K27" s="209"/>
      <c r="L27" s="209">
        <v>12966</v>
      </c>
      <c r="M27" s="209"/>
      <c r="N27" s="209"/>
      <c r="O27" s="209"/>
      <c r="P27" s="209">
        <v>4698</v>
      </c>
      <c r="Q27" s="209"/>
      <c r="R27" s="209"/>
      <c r="S27" s="209"/>
      <c r="T27" s="209">
        <v>6685</v>
      </c>
      <c r="U27" s="209"/>
      <c r="V27" s="209"/>
      <c r="W27" s="209"/>
      <c r="X27" s="209">
        <v>652</v>
      </c>
      <c r="Y27" s="209"/>
      <c r="Z27" s="209"/>
      <c r="AA27" s="209"/>
      <c r="AB27" s="209">
        <v>3515</v>
      </c>
      <c r="AC27" s="209"/>
      <c r="AD27" s="209"/>
      <c r="AE27" s="209"/>
      <c r="AF27" s="209">
        <v>5393</v>
      </c>
      <c r="AG27" s="209"/>
      <c r="AH27" s="209"/>
      <c r="AI27" s="209"/>
      <c r="AJ27" s="209">
        <v>15</v>
      </c>
      <c r="AK27" s="209"/>
      <c r="AL27" s="209"/>
      <c r="AM27" s="209"/>
      <c r="AN27" s="209">
        <v>13021</v>
      </c>
      <c r="AO27" s="209"/>
      <c r="AP27" s="209"/>
      <c r="AQ27" s="208"/>
      <c r="AR27" s="209">
        <v>1505</v>
      </c>
      <c r="AS27" s="209"/>
      <c r="AT27" s="209"/>
      <c r="AU27" s="210"/>
      <c r="AV27" s="211">
        <v>1239.1</v>
      </c>
      <c r="AW27" s="209">
        <v>5</v>
      </c>
      <c r="AX27" s="208">
        <v>0.403518682915019</v>
      </c>
      <c r="AY27" s="209">
        <v>150</v>
      </c>
      <c r="AZ27" s="209">
        <v>300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2">
      <selection activeCell="G30" sqref="G30"/>
    </sheetView>
  </sheetViews>
  <sheetFormatPr defaultColWidth="9.00390625" defaultRowHeight="12.75"/>
  <cols>
    <col min="1" max="1" width="23.75390625" style="0" customWidth="1"/>
    <col min="2" max="2" width="11.75390625" style="0" hidden="1" customWidth="1"/>
    <col min="3" max="3" width="10.00390625" style="0" hidden="1" customWidth="1"/>
    <col min="4" max="4" width="8.00390625" style="0" hidden="1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329" t="s">
        <v>26</v>
      </c>
      <c r="B2" s="329"/>
      <c r="C2" s="329"/>
      <c r="D2" s="329"/>
      <c r="E2" s="329"/>
      <c r="F2" s="330"/>
      <c r="G2" s="330"/>
      <c r="I2" s="5">
        <v>43655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334" t="s">
        <v>28</v>
      </c>
      <c r="B4" s="335" t="s">
        <v>29</v>
      </c>
      <c r="C4" s="335"/>
      <c r="D4" s="335"/>
      <c r="E4" s="336" t="s">
        <v>30</v>
      </c>
      <c r="F4" s="333" t="s">
        <v>31</v>
      </c>
      <c r="G4" s="331" t="s">
        <v>71</v>
      </c>
      <c r="H4" s="331" t="s">
        <v>74</v>
      </c>
      <c r="I4" s="331" t="s">
        <v>73</v>
      </c>
    </row>
    <row r="5" spans="1:9" ht="13.5" customHeight="1" thickBot="1">
      <c r="A5" s="334"/>
      <c r="B5" s="335"/>
      <c r="C5" s="335"/>
      <c r="D5" s="335"/>
      <c r="E5" s="336"/>
      <c r="F5" s="333"/>
      <c r="G5" s="331"/>
      <c r="H5" s="337"/>
      <c r="I5" s="331"/>
    </row>
    <row r="6" spans="1:9" ht="33.75" customHeight="1" thickBot="1">
      <c r="A6" s="334"/>
      <c r="B6" s="122" t="s">
        <v>1</v>
      </c>
      <c r="C6" s="123" t="s">
        <v>2</v>
      </c>
      <c r="D6" s="124" t="s">
        <v>3</v>
      </c>
      <c r="E6" s="336"/>
      <c r="F6" s="333"/>
      <c r="G6" s="332"/>
      <c r="H6" s="307"/>
      <c r="I6" s="332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107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2568</v>
      </c>
      <c r="H9" s="121">
        <v>1560</v>
      </c>
      <c r="I9" s="121">
        <v>350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558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1796</v>
      </c>
      <c r="H11" s="121">
        <v>1010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1400</v>
      </c>
      <c r="H12" s="121">
        <v>500</v>
      </c>
      <c r="I12" s="121">
        <v>5000</v>
      </c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3700</v>
      </c>
      <c r="H13" s="121">
        <v>5150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777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1406</v>
      </c>
      <c r="H15" s="121">
        <v>50</v>
      </c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10431</v>
      </c>
      <c r="G16" s="121">
        <v>1620</v>
      </c>
      <c r="H16" s="121">
        <v>588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19970</v>
      </c>
      <c r="G17" s="121">
        <v>520</v>
      </c>
      <c r="H17" s="121">
        <v>450</v>
      </c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1899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3525</v>
      </c>
      <c r="H20" s="121"/>
      <c r="I20" s="121">
        <v>4480</v>
      </c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2222</v>
      </c>
      <c r="H21" s="121">
        <v>670</v>
      </c>
      <c r="I21" s="121">
        <v>2460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2723</v>
      </c>
      <c r="H22" s="121">
        <v>1808</v>
      </c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50855</v>
      </c>
      <c r="F23" s="121">
        <v>13900</v>
      </c>
      <c r="G23" s="121">
        <v>1057</v>
      </c>
      <c r="H23" s="121">
        <v>3409</v>
      </c>
      <c r="I23" s="121">
        <v>16041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3560</v>
      </c>
      <c r="G25" s="121">
        <v>2914</v>
      </c>
      <c r="H25" s="121">
        <v>883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2744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2710</v>
      </c>
      <c r="H27" s="121">
        <v>310</v>
      </c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81583</v>
      </c>
      <c r="F28" s="121">
        <v>11300</v>
      </c>
      <c r="G28" s="121">
        <v>3916</v>
      </c>
      <c r="H28" s="121">
        <v>999</v>
      </c>
      <c r="I28" s="121">
        <v>24180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547363</v>
      </c>
      <c r="F30" s="14">
        <f>SUM(F8:F29)</f>
        <v>177664</v>
      </c>
      <c r="G30" s="14">
        <f>SUM(G8:G29)</f>
        <v>43180</v>
      </c>
      <c r="H30" s="14">
        <f>SUM(H8:H29)</f>
        <v>18645</v>
      </c>
      <c r="I30" s="14">
        <f>SUM(I8:I29)</f>
        <v>164273</v>
      </c>
    </row>
    <row r="31" spans="1:9" ht="19.5" thickBot="1">
      <c r="A31" s="149" t="s">
        <v>25</v>
      </c>
      <c r="B31" s="150">
        <v>220552.5</v>
      </c>
      <c r="C31" s="150">
        <v>237193</v>
      </c>
      <c r="D31" s="150">
        <v>107.54491560966211</v>
      </c>
      <c r="E31" s="150">
        <v>582674</v>
      </c>
      <c r="F31" s="150">
        <v>157977</v>
      </c>
      <c r="G31" s="150">
        <v>40080</v>
      </c>
      <c r="H31" s="158">
        <v>0</v>
      </c>
      <c r="I31" s="159">
        <v>93726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A34" sqref="A34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345" t="s">
        <v>72</v>
      </c>
      <c r="C2" s="346"/>
      <c r="D2" s="346"/>
      <c r="E2" s="346"/>
      <c r="F2" s="346"/>
      <c r="G2" s="346"/>
      <c r="H2" s="346"/>
      <c r="I2" s="346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344"/>
      <c r="G3" s="344"/>
      <c r="H3" s="18"/>
      <c r="I3" s="19"/>
      <c r="J3" s="341">
        <v>43655</v>
      </c>
      <c r="K3" s="342"/>
      <c r="L3" s="18"/>
      <c r="M3" s="16"/>
      <c r="N3" s="16"/>
      <c r="O3" s="343"/>
      <c r="P3" s="343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309" t="s">
        <v>28</v>
      </c>
      <c r="B4" s="338" t="s">
        <v>40</v>
      </c>
      <c r="C4" s="338"/>
      <c r="D4" s="338"/>
      <c r="E4" s="338"/>
      <c r="F4" s="338"/>
      <c r="G4" s="339" t="s">
        <v>41</v>
      </c>
      <c r="H4" s="339"/>
      <c r="I4" s="339"/>
      <c r="J4" s="339"/>
      <c r="K4" s="339"/>
      <c r="L4" s="340" t="s">
        <v>42</v>
      </c>
      <c r="M4" s="308"/>
      <c r="N4" s="308"/>
      <c r="O4" s="308"/>
      <c r="P4" s="308"/>
      <c r="Q4" s="308" t="s">
        <v>43</v>
      </c>
      <c r="R4" s="308"/>
      <c r="S4" s="308"/>
      <c r="T4" s="308"/>
      <c r="U4" s="308"/>
      <c r="V4" s="308" t="s">
        <v>44</v>
      </c>
      <c r="W4" s="308"/>
      <c r="X4" s="308"/>
      <c r="Y4" s="308"/>
      <c r="Z4" s="308"/>
    </row>
    <row r="5" spans="1:26" ht="32.25" thickBot="1">
      <c r="A5" s="309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2" t="s">
        <v>5</v>
      </c>
      <c r="B6" s="25">
        <v>415</v>
      </c>
      <c r="C6" s="25">
        <v>2</v>
      </c>
      <c r="D6" s="26">
        <v>53</v>
      </c>
      <c r="E6" s="26">
        <f aca="true" t="shared" si="0" ref="E6:E27">C6+D6</f>
        <v>55</v>
      </c>
      <c r="F6" s="27">
        <f>E6/B6*100</f>
        <v>13.253012048192772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1063</v>
      </c>
      <c r="E7" s="33">
        <f t="shared" si="0"/>
        <v>1063</v>
      </c>
      <c r="F7" s="29">
        <f aca="true" t="shared" si="4" ref="F7:F27">(E7*100)/B7</f>
        <v>35.43333333333333</v>
      </c>
      <c r="G7" s="25">
        <v>5000</v>
      </c>
      <c r="H7" s="25">
        <v>0</v>
      </c>
      <c r="I7" s="32">
        <v>222</v>
      </c>
      <c r="J7" s="26">
        <f t="shared" si="1"/>
        <v>222</v>
      </c>
      <c r="K7" s="29">
        <f aca="true" t="shared" si="5" ref="K7:K22">(J7*100)/G7</f>
        <v>4.44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435</v>
      </c>
      <c r="E8" s="33">
        <f t="shared" si="0"/>
        <v>695</v>
      </c>
      <c r="F8" s="29">
        <f t="shared" si="4"/>
        <v>38.611111111111114</v>
      </c>
      <c r="G8" s="25">
        <v>8600</v>
      </c>
      <c r="H8" s="25">
        <v>2000</v>
      </c>
      <c r="I8" s="32">
        <v>4800</v>
      </c>
      <c r="J8" s="26">
        <f t="shared" si="1"/>
        <v>6800</v>
      </c>
      <c r="K8" s="29">
        <f t="shared" si="5"/>
        <v>79.06976744186046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1266</v>
      </c>
      <c r="E9" s="33">
        <f t="shared" si="0"/>
        <v>1266</v>
      </c>
      <c r="F9" s="29">
        <f t="shared" si="4"/>
        <v>102.92682926829268</v>
      </c>
      <c r="G9" s="25">
        <v>157</v>
      </c>
      <c r="H9" s="25">
        <v>0</v>
      </c>
      <c r="I9" s="32">
        <v>200</v>
      </c>
      <c r="J9" s="26">
        <f t="shared" si="1"/>
        <v>200</v>
      </c>
      <c r="K9" s="29">
        <f t="shared" si="5"/>
        <v>127.38853503184713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2000</v>
      </c>
      <c r="E10" s="33">
        <f t="shared" si="0"/>
        <v>2000</v>
      </c>
      <c r="F10" s="29">
        <f t="shared" si="4"/>
        <v>54.054054054054056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3100</v>
      </c>
      <c r="E11" s="33">
        <f t="shared" si="0"/>
        <v>3100</v>
      </c>
      <c r="F11" s="29">
        <f t="shared" si="4"/>
        <v>249.79854955680904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1031</v>
      </c>
      <c r="E12" s="33">
        <f t="shared" si="0"/>
        <v>1200</v>
      </c>
      <c r="F12" s="29">
        <f t="shared" si="4"/>
        <v>121.21212121212122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1250</v>
      </c>
      <c r="E13" s="33">
        <f t="shared" si="0"/>
        <v>1250</v>
      </c>
      <c r="F13" s="29">
        <f t="shared" si="4"/>
        <v>105.04201680672269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952</v>
      </c>
      <c r="E14" s="33">
        <f t="shared" si="0"/>
        <v>952</v>
      </c>
      <c r="F14" s="29">
        <f t="shared" si="4"/>
        <v>85.38116591928251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475</v>
      </c>
      <c r="E15" s="33">
        <f t="shared" si="0"/>
        <v>475</v>
      </c>
      <c r="F15" s="29">
        <f t="shared" si="4"/>
        <v>58.06845965770171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1280</v>
      </c>
      <c r="E16" s="33">
        <f t="shared" si="0"/>
        <v>1420</v>
      </c>
      <c r="F16" s="29">
        <f t="shared" si="4"/>
        <v>131.4814814814815</v>
      </c>
      <c r="G16" s="25">
        <v>10800</v>
      </c>
      <c r="H16" s="25">
        <v>8300</v>
      </c>
      <c r="I16" s="32">
        <v>6100</v>
      </c>
      <c r="J16" s="26">
        <f t="shared" si="1"/>
        <v>14400</v>
      </c>
      <c r="K16" s="29">
        <f t="shared" si="5"/>
        <v>133.33333333333334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1445</v>
      </c>
      <c r="E17" s="33">
        <f t="shared" si="0"/>
        <v>1445</v>
      </c>
      <c r="F17" s="29">
        <f t="shared" si="4"/>
        <v>85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2254</v>
      </c>
      <c r="E18" s="33">
        <f t="shared" si="0"/>
        <v>2736</v>
      </c>
      <c r="F18" s="29">
        <f t="shared" si="4"/>
        <v>100.21978021978022</v>
      </c>
      <c r="G18" s="25">
        <v>4000</v>
      </c>
      <c r="H18" s="25">
        <v>0</v>
      </c>
      <c r="I18" s="32">
        <v>1724</v>
      </c>
      <c r="J18" s="26">
        <f t="shared" si="1"/>
        <v>1724</v>
      </c>
      <c r="K18" s="29">
        <f t="shared" si="5"/>
        <v>43.1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1502</v>
      </c>
      <c r="E19" s="33">
        <f t="shared" si="0"/>
        <v>1643</v>
      </c>
      <c r="F19" s="29">
        <f t="shared" si="4"/>
        <v>102.36760124610592</v>
      </c>
      <c r="G19" s="25">
        <v>7120</v>
      </c>
      <c r="H19" s="25">
        <v>360</v>
      </c>
      <c r="I19" s="32">
        <v>6999</v>
      </c>
      <c r="J19" s="26">
        <f t="shared" si="1"/>
        <v>7359</v>
      </c>
      <c r="K19" s="29">
        <f t="shared" si="5"/>
        <v>103.3567415730337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2079</v>
      </c>
      <c r="E20" s="33">
        <f t="shared" si="0"/>
        <v>2283</v>
      </c>
      <c r="F20" s="29">
        <f t="shared" si="4"/>
        <v>133.90029325513197</v>
      </c>
      <c r="G20" s="25">
        <v>4656</v>
      </c>
      <c r="H20" s="25">
        <v>614</v>
      </c>
      <c r="I20" s="32">
        <v>2489</v>
      </c>
      <c r="J20" s="26">
        <f t="shared" si="1"/>
        <v>3103</v>
      </c>
      <c r="K20" s="29">
        <f t="shared" si="5"/>
        <v>66.64518900343643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3465</v>
      </c>
      <c r="E21" s="33">
        <f t="shared" si="0"/>
        <v>3476</v>
      </c>
      <c r="F21" s="29">
        <f t="shared" si="4"/>
        <v>115.3667441088616</v>
      </c>
      <c r="G21" s="25">
        <v>5700</v>
      </c>
      <c r="H21" s="25">
        <v>2536</v>
      </c>
      <c r="I21" s="32">
        <v>5019</v>
      </c>
      <c r="J21" s="26">
        <f t="shared" si="1"/>
        <v>7555</v>
      </c>
      <c r="K21" s="29">
        <f t="shared" si="5"/>
        <v>132.5438596491228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538</v>
      </c>
      <c r="E22" s="33">
        <f t="shared" si="0"/>
        <v>821</v>
      </c>
      <c r="F22" s="29">
        <f t="shared" si="4"/>
        <v>65.31424025457439</v>
      </c>
      <c r="G22" s="25">
        <v>10757</v>
      </c>
      <c r="H22" s="25">
        <v>6478</v>
      </c>
      <c r="I22" s="32">
        <v>4044</v>
      </c>
      <c r="J22" s="26">
        <f t="shared" si="1"/>
        <v>10522</v>
      </c>
      <c r="K22" s="29">
        <f t="shared" si="5"/>
        <v>97.81537603421029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2160</v>
      </c>
      <c r="E23" s="33">
        <f t="shared" si="0"/>
        <v>2160</v>
      </c>
      <c r="F23" s="29">
        <f t="shared" si="4"/>
        <v>92.3076923076923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1925</v>
      </c>
      <c r="E24" s="33">
        <f t="shared" si="0"/>
        <v>1925</v>
      </c>
      <c r="F24" s="29">
        <f t="shared" si="4"/>
        <v>96.25</v>
      </c>
      <c r="G24" s="25">
        <v>4000</v>
      </c>
      <c r="H24" s="25">
        <v>555</v>
      </c>
      <c r="I24" s="32">
        <v>2844</v>
      </c>
      <c r="J24" s="26">
        <f t="shared" si="1"/>
        <v>3399</v>
      </c>
      <c r="K24" s="29">
        <f>(J24*100)/G24</f>
        <v>84.975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1315</v>
      </c>
      <c r="E25" s="135">
        <f t="shared" si="0"/>
        <v>1598</v>
      </c>
      <c r="F25" s="136">
        <f t="shared" si="4"/>
        <v>127.12808273667463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3" t="s">
        <v>23</v>
      </c>
      <c r="B26" s="25">
        <v>6845</v>
      </c>
      <c r="C26" s="25">
        <v>1472</v>
      </c>
      <c r="D26" s="34">
        <v>1167</v>
      </c>
      <c r="E26" s="35">
        <f t="shared" si="0"/>
        <v>2639</v>
      </c>
      <c r="F26" s="36">
        <f t="shared" si="4"/>
        <v>38.55368882395909</v>
      </c>
      <c r="G26" s="25">
        <v>15436</v>
      </c>
      <c r="H26" s="25">
        <v>11617</v>
      </c>
      <c r="I26" s="34">
        <v>13000</v>
      </c>
      <c r="J26" s="26">
        <f t="shared" si="1"/>
        <v>24617</v>
      </c>
      <c r="K26" s="36">
        <f>(J26*100)/G26</f>
        <v>159.47784400103654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30755</v>
      </c>
      <c r="E27" s="39">
        <f t="shared" si="0"/>
        <v>34202</v>
      </c>
      <c r="F27" s="40">
        <f t="shared" si="4"/>
        <v>83.35648655894323</v>
      </c>
      <c r="G27" s="38">
        <f>SUM(G6:G26)</f>
        <v>96684</v>
      </c>
      <c r="H27" s="39">
        <f>SUM(H6:H26)</f>
        <v>35872</v>
      </c>
      <c r="I27" s="39">
        <f>SUM(I6:I26)</f>
        <v>50476</v>
      </c>
      <c r="J27" s="39">
        <f>SUM(H27,I27)</f>
        <v>86348</v>
      </c>
      <c r="K27" s="40">
        <f>(J27*100)/G27</f>
        <v>89.30950312357784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4686.4</v>
      </c>
      <c r="D28" s="42">
        <v>29068</v>
      </c>
      <c r="E28" s="42">
        <v>33754.4</v>
      </c>
      <c r="F28" s="43">
        <v>78.04124664755388</v>
      </c>
      <c r="G28" s="41">
        <v>97751</v>
      </c>
      <c r="H28" s="42">
        <v>31921.3</v>
      </c>
      <c r="I28" s="42">
        <v>60162</v>
      </c>
      <c r="J28" s="42">
        <v>92083.3</v>
      </c>
      <c r="K28" s="43">
        <v>94.20190074781844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H20" sqref="H20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356" t="s">
        <v>50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7">
        <v>43655</v>
      </c>
      <c r="P1" s="357"/>
    </row>
    <row r="2" spans="1:16" ht="15.75">
      <c r="A2" s="48" t="s">
        <v>51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49"/>
      <c r="P2" s="49"/>
    </row>
    <row r="3" spans="1:16" ht="15.75" customHeight="1">
      <c r="A3" s="358" t="s">
        <v>52</v>
      </c>
      <c r="B3" s="359" t="s">
        <v>53</v>
      </c>
      <c r="C3" s="359"/>
      <c r="D3" s="359"/>
      <c r="E3" s="360" t="s">
        <v>54</v>
      </c>
      <c r="F3" s="360"/>
      <c r="G3" s="360"/>
      <c r="H3" s="360"/>
      <c r="I3" s="360"/>
      <c r="J3" s="360"/>
      <c r="K3" s="361" t="s">
        <v>55</v>
      </c>
      <c r="L3" s="361"/>
      <c r="M3" s="362" t="s">
        <v>56</v>
      </c>
      <c r="N3" s="362"/>
      <c r="O3" s="362"/>
      <c r="P3" s="362"/>
    </row>
    <row r="4" spans="1:16" ht="15.75" customHeight="1">
      <c r="A4" s="358"/>
      <c r="B4" s="363" t="s">
        <v>57</v>
      </c>
      <c r="C4" s="365" t="s">
        <v>58</v>
      </c>
      <c r="D4" s="365"/>
      <c r="E4" s="360"/>
      <c r="F4" s="360"/>
      <c r="G4" s="360"/>
      <c r="H4" s="360"/>
      <c r="I4" s="360"/>
      <c r="J4" s="360"/>
      <c r="K4" s="359" t="s">
        <v>59</v>
      </c>
      <c r="L4" s="359"/>
      <c r="M4" s="347" t="s">
        <v>60</v>
      </c>
      <c r="N4" s="347"/>
      <c r="O4" s="348" t="s">
        <v>4</v>
      </c>
      <c r="P4" s="348"/>
    </row>
    <row r="5" spans="1:16" ht="15.75" customHeight="1">
      <c r="A5" s="358"/>
      <c r="B5" s="363"/>
      <c r="C5" s="349" t="s">
        <v>61</v>
      </c>
      <c r="D5" s="349"/>
      <c r="E5" s="350" t="s">
        <v>62</v>
      </c>
      <c r="F5" s="350"/>
      <c r="G5" s="351" t="s">
        <v>63</v>
      </c>
      <c r="H5" s="351"/>
      <c r="I5" s="352" t="s">
        <v>64</v>
      </c>
      <c r="J5" s="352"/>
      <c r="K5" s="353" t="s">
        <v>65</v>
      </c>
      <c r="L5" s="353"/>
      <c r="M5" s="354" t="s">
        <v>63</v>
      </c>
      <c r="N5" s="354"/>
      <c r="O5" s="355" t="s">
        <v>63</v>
      </c>
      <c r="P5" s="355"/>
    </row>
    <row r="6" spans="1:16" ht="16.5" customHeight="1">
      <c r="A6" s="358"/>
      <c r="B6" s="364"/>
      <c r="C6" s="50" t="s">
        <v>75</v>
      </c>
      <c r="D6" s="51" t="s">
        <v>123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306" t="s">
        <v>5</v>
      </c>
      <c r="B7" s="54">
        <v>64</v>
      </c>
      <c r="C7" s="55">
        <v>64</v>
      </c>
      <c r="D7" s="55">
        <v>64</v>
      </c>
      <c r="E7" s="56">
        <v>94</v>
      </c>
      <c r="F7" s="57">
        <v>94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1977</v>
      </c>
      <c r="F8" s="57">
        <v>1967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526</v>
      </c>
      <c r="N8" s="62">
        <v>526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2704.1</v>
      </c>
      <c r="F9" s="57">
        <v>2515.9</v>
      </c>
      <c r="G9" s="56">
        <v>14.8</v>
      </c>
      <c r="H9" s="57">
        <v>15</v>
      </c>
      <c r="I9" s="92">
        <v>14.6</v>
      </c>
      <c r="J9" s="57">
        <v>12.3</v>
      </c>
      <c r="K9" s="60">
        <f t="shared" si="0"/>
        <v>13.097345132743364</v>
      </c>
      <c r="L9" s="67">
        <v>13.3</v>
      </c>
      <c r="M9" s="62">
        <v>748</v>
      </c>
      <c r="N9" s="62">
        <v>748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631.3</v>
      </c>
      <c r="F10" s="57">
        <v>593.4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236.1</v>
      </c>
      <c r="N10" s="62">
        <v>161.5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1116.6</v>
      </c>
      <c r="F11" s="57">
        <v>1090.7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581</v>
      </c>
      <c r="N11" s="62">
        <v>394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1290.9</v>
      </c>
      <c r="F12" s="57">
        <v>1125.3</v>
      </c>
      <c r="G12" s="56">
        <v>8.9</v>
      </c>
      <c r="H12" s="57">
        <v>8.8</v>
      </c>
      <c r="I12" s="56">
        <v>8.5</v>
      </c>
      <c r="J12" s="57">
        <v>8.2</v>
      </c>
      <c r="K12" s="60">
        <f t="shared" si="0"/>
        <v>18.464730290456433</v>
      </c>
      <c r="L12" s="67">
        <v>19</v>
      </c>
      <c r="M12" s="63">
        <v>1026</v>
      </c>
      <c r="N12" s="62">
        <v>967.2</v>
      </c>
      <c r="O12" s="68">
        <v>10.7</v>
      </c>
      <c r="P12" s="62">
        <v>9.8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970</v>
      </c>
      <c r="F13" s="57">
        <v>940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446</v>
      </c>
      <c r="N13" s="63">
        <v>444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536</v>
      </c>
      <c r="D15" s="66">
        <v>536</v>
      </c>
      <c r="E15" s="56">
        <v>971.7</v>
      </c>
      <c r="F15" s="57">
        <v>996.1</v>
      </c>
      <c r="G15" s="56">
        <v>5.6</v>
      </c>
      <c r="H15" s="57">
        <v>5.9</v>
      </c>
      <c r="I15" s="56">
        <v>5</v>
      </c>
      <c r="J15" s="57">
        <v>5.1</v>
      </c>
      <c r="K15" s="60">
        <f t="shared" si="0"/>
        <v>10.44776119402985</v>
      </c>
      <c r="L15" s="67">
        <v>10.6</v>
      </c>
      <c r="M15" s="63">
        <v>58.4</v>
      </c>
      <c r="N15" s="62">
        <v>55.2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1130</v>
      </c>
      <c r="F16" s="57">
        <v>1317.5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2150</v>
      </c>
      <c r="N16" s="62">
        <v>2136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1544</v>
      </c>
      <c r="D17" s="94">
        <v>1544</v>
      </c>
      <c r="E17" s="95">
        <v>5524</v>
      </c>
      <c r="F17" s="96">
        <v>2731</v>
      </c>
      <c r="G17" s="95">
        <v>39.1</v>
      </c>
      <c r="H17" s="96">
        <v>19.3</v>
      </c>
      <c r="I17" s="95">
        <v>38.8</v>
      </c>
      <c r="J17" s="96">
        <v>19</v>
      </c>
      <c r="K17" s="97">
        <f t="shared" si="0"/>
        <v>25.323834196891195</v>
      </c>
      <c r="L17" s="98">
        <v>19.3</v>
      </c>
      <c r="M17" s="63">
        <v>373</v>
      </c>
      <c r="N17" s="99">
        <v>355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852</v>
      </c>
      <c r="F18" s="57">
        <v>898.2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881</v>
      </c>
      <c r="N18" s="62">
        <v>793.8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1217</v>
      </c>
      <c r="D19" s="66">
        <v>1217</v>
      </c>
      <c r="E19" s="56">
        <v>2560</v>
      </c>
      <c r="F19" s="57">
        <v>2560</v>
      </c>
      <c r="G19" s="56">
        <v>14.8</v>
      </c>
      <c r="H19" s="57">
        <v>14.7</v>
      </c>
      <c r="I19" s="56">
        <v>11.5</v>
      </c>
      <c r="J19" s="57">
        <v>11.5</v>
      </c>
      <c r="K19" s="60">
        <f t="shared" si="0"/>
        <v>12.161051766639277</v>
      </c>
      <c r="L19" s="67">
        <v>11.9</v>
      </c>
      <c r="M19" s="63">
        <v>614</v>
      </c>
      <c r="N19" s="62">
        <v>614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2726.1</v>
      </c>
      <c r="F20" s="57">
        <v>2587.7</v>
      </c>
      <c r="G20" s="56">
        <v>14.9</v>
      </c>
      <c r="H20" s="57">
        <v>15.7</v>
      </c>
      <c r="I20" s="56">
        <v>12.9</v>
      </c>
      <c r="J20" s="57">
        <v>13.1</v>
      </c>
      <c r="K20" s="60">
        <f t="shared" si="0"/>
        <v>12.213114754098362</v>
      </c>
      <c r="L20" s="67">
        <v>13.1</v>
      </c>
      <c r="M20" s="63">
        <v>180</v>
      </c>
      <c r="N20" s="62">
        <v>177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814.9</v>
      </c>
      <c r="F21" s="111">
        <v>926.8</v>
      </c>
      <c r="G21" s="92">
        <v>5.5</v>
      </c>
      <c r="H21" s="111">
        <v>6.8</v>
      </c>
      <c r="I21" s="92">
        <v>3.6</v>
      </c>
      <c r="J21" s="111">
        <v>4.2</v>
      </c>
      <c r="K21" s="60">
        <f t="shared" si="0"/>
        <v>9.33786078098472</v>
      </c>
      <c r="L21" s="112">
        <v>10.9</v>
      </c>
      <c r="M21" s="63">
        <v>280.5</v>
      </c>
      <c r="N21" s="113">
        <v>227.8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1783</v>
      </c>
      <c r="F22" s="57">
        <v>1920</v>
      </c>
      <c r="G22" s="56">
        <v>12.9</v>
      </c>
      <c r="H22" s="57">
        <v>13.6</v>
      </c>
      <c r="I22" s="56">
        <v>12.3</v>
      </c>
      <c r="J22" s="57">
        <v>13</v>
      </c>
      <c r="K22" s="60">
        <f t="shared" si="0"/>
        <v>12.772277227722773</v>
      </c>
      <c r="L22" s="67">
        <v>13.1</v>
      </c>
      <c r="M22" s="63">
        <v>1670</v>
      </c>
      <c r="N22" s="62">
        <v>1840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6250</v>
      </c>
      <c r="F23" s="73">
        <v>6254</v>
      </c>
      <c r="G23" s="74">
        <v>38.6</v>
      </c>
      <c r="H23" s="57">
        <v>35.9</v>
      </c>
      <c r="I23" s="56">
        <v>36.1</v>
      </c>
      <c r="J23" s="57">
        <v>34.7</v>
      </c>
      <c r="K23" s="60">
        <f t="shared" si="0"/>
        <v>23.45078979343864</v>
      </c>
      <c r="L23" s="67">
        <v>20.2</v>
      </c>
      <c r="M23" s="63">
        <v>583.9</v>
      </c>
      <c r="N23" s="62">
        <v>575.8</v>
      </c>
      <c r="O23" s="71">
        <v>4.6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956.6</v>
      </c>
      <c r="F24" s="57">
        <v>910.1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411.5</v>
      </c>
      <c r="N24" s="62">
        <v>404.6</v>
      </c>
      <c r="O24" s="71">
        <v>3.5</v>
      </c>
      <c r="P24" s="72">
        <v>3.1</v>
      </c>
    </row>
    <row r="25" spans="1:16" ht="15">
      <c r="A25" s="156" t="s">
        <v>21</v>
      </c>
      <c r="B25" s="65">
        <v>1490</v>
      </c>
      <c r="C25" s="66">
        <v>1497</v>
      </c>
      <c r="D25" s="66">
        <v>1497</v>
      </c>
      <c r="E25" s="57">
        <v>4389.7</v>
      </c>
      <c r="F25" s="57">
        <v>4207.1</v>
      </c>
      <c r="G25" s="56">
        <v>24.1</v>
      </c>
      <c r="H25" s="57">
        <v>22.9</v>
      </c>
      <c r="I25" s="56">
        <v>22.4</v>
      </c>
      <c r="J25" s="57">
        <v>20.7</v>
      </c>
      <c r="K25" s="60">
        <f t="shared" si="0"/>
        <v>16.098864395457586</v>
      </c>
      <c r="L25" s="67">
        <v>15.4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870.8</v>
      </c>
      <c r="F26" s="57">
        <v>898.7</v>
      </c>
      <c r="G26" s="56">
        <v>6.7</v>
      </c>
      <c r="H26" s="57">
        <v>7.5</v>
      </c>
      <c r="I26" s="56">
        <v>6.1</v>
      </c>
      <c r="J26" s="57">
        <v>7.1</v>
      </c>
      <c r="K26" s="60">
        <f t="shared" si="0"/>
        <v>9.041835357624832</v>
      </c>
      <c r="L26" s="67">
        <v>9.3</v>
      </c>
      <c r="M26" s="62">
        <v>2308</v>
      </c>
      <c r="N26" s="62">
        <v>2372</v>
      </c>
      <c r="O26" s="68">
        <v>11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15904</v>
      </c>
      <c r="F27" s="57">
        <v>14241</v>
      </c>
      <c r="G27" s="56">
        <v>88</v>
      </c>
      <c r="H27" s="57">
        <v>83</v>
      </c>
      <c r="I27" s="56">
        <v>73</v>
      </c>
      <c r="J27" s="57">
        <v>66</v>
      </c>
      <c r="K27" s="60">
        <f t="shared" si="0"/>
        <v>18.79538658692866</v>
      </c>
      <c r="L27" s="67">
        <v>18.9</v>
      </c>
      <c r="M27" s="62">
        <v>910</v>
      </c>
      <c r="N27" s="62">
        <v>1108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23328</v>
      </c>
      <c r="D29" s="88">
        <f t="shared" si="1"/>
        <v>23328</v>
      </c>
      <c r="E29" s="89">
        <f t="shared" si="1"/>
        <v>57965.7</v>
      </c>
      <c r="F29" s="89">
        <f t="shared" si="1"/>
        <v>52904.5</v>
      </c>
      <c r="G29" s="89">
        <f t="shared" si="1"/>
        <v>350</v>
      </c>
      <c r="H29" s="89">
        <f t="shared" si="1"/>
        <v>324.6</v>
      </c>
      <c r="I29" s="89">
        <f t="shared" si="1"/>
        <v>311.8</v>
      </c>
      <c r="J29" s="89">
        <f t="shared" si="1"/>
        <v>281.5</v>
      </c>
      <c r="K29" s="90">
        <f t="shared" si="0"/>
        <v>15.003429355281208</v>
      </c>
      <c r="L29" s="91">
        <v>14.1</v>
      </c>
      <c r="M29" s="89">
        <f>SUM(M7:M28)</f>
        <v>14423.4</v>
      </c>
      <c r="N29" s="157">
        <f>SUM(N7:N28)</f>
        <v>14339.9</v>
      </c>
      <c r="O29" s="157">
        <f>SUM(O7:O28)</f>
        <v>88.89999999999999</v>
      </c>
      <c r="P29" s="157">
        <f>SUM(P7:P28)</f>
        <v>85.69999999999999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366" t="s">
        <v>124</v>
      </c>
      <c r="B1" s="366"/>
    </row>
    <row r="2" spans="1:2" ht="35.25" customHeight="1">
      <c r="A2" s="367"/>
      <c r="B2" s="367"/>
    </row>
    <row r="3" spans="1:2" ht="42" customHeight="1">
      <c r="A3" s="15"/>
      <c r="B3" s="15"/>
    </row>
    <row r="4" spans="1:2" ht="12.75">
      <c r="A4" s="368" t="s">
        <v>0</v>
      </c>
      <c r="B4" s="368" t="s">
        <v>39</v>
      </c>
    </row>
    <row r="5" spans="1:2" ht="12.75">
      <c r="A5" s="369"/>
      <c r="B5" s="369"/>
    </row>
    <row r="6" spans="1:2" ht="22.5" customHeight="1">
      <c r="A6" s="146" t="s">
        <v>5</v>
      </c>
      <c r="B6" s="147" t="s">
        <v>133</v>
      </c>
    </row>
    <row r="7" spans="1:2" ht="20.25" customHeight="1">
      <c r="A7" s="146" t="s">
        <v>32</v>
      </c>
      <c r="B7" s="147" t="s">
        <v>134</v>
      </c>
    </row>
    <row r="8" spans="1:2" ht="20.25" customHeight="1">
      <c r="A8" s="146" t="s">
        <v>33</v>
      </c>
      <c r="B8" s="147" t="s">
        <v>129</v>
      </c>
    </row>
    <row r="9" spans="1:2" ht="21.75" customHeight="1">
      <c r="A9" s="146" t="s">
        <v>8</v>
      </c>
      <c r="B9" s="147" t="s">
        <v>126</v>
      </c>
    </row>
    <row r="10" spans="1:2" ht="20.25" customHeight="1">
      <c r="A10" s="146" t="s">
        <v>9</v>
      </c>
      <c r="B10" s="147"/>
    </row>
    <row r="11" spans="1:2" ht="19.5" customHeight="1">
      <c r="A11" s="146" t="s">
        <v>34</v>
      </c>
      <c r="B11" s="147"/>
    </row>
    <row r="12" spans="1:2" ht="19.5" customHeight="1">
      <c r="A12" s="146" t="s">
        <v>10</v>
      </c>
      <c r="B12" s="147"/>
    </row>
    <row r="13" spans="1:2" ht="20.25" customHeight="1">
      <c r="A13" s="146" t="s">
        <v>11</v>
      </c>
      <c r="B13" s="147"/>
    </row>
    <row r="14" spans="1:2" ht="18.75">
      <c r="A14" s="146" t="s">
        <v>12</v>
      </c>
      <c r="B14" s="147" t="s">
        <v>127</v>
      </c>
    </row>
    <row r="15" spans="1:2" ht="20.25" customHeight="1">
      <c r="A15" s="146" t="s">
        <v>13</v>
      </c>
      <c r="B15" s="147" t="s">
        <v>137</v>
      </c>
    </row>
    <row r="16" spans="1:2" ht="20.25" customHeight="1">
      <c r="A16" s="146" t="s">
        <v>14</v>
      </c>
      <c r="B16" s="147" t="s">
        <v>125</v>
      </c>
    </row>
    <row r="17" spans="1:2" ht="18.75" customHeight="1">
      <c r="A17" s="146" t="s">
        <v>15</v>
      </c>
      <c r="B17" s="147" t="s">
        <v>136</v>
      </c>
    </row>
    <row r="18" spans="1:2" ht="18.75">
      <c r="A18" s="146" t="s">
        <v>35</v>
      </c>
      <c r="B18" s="147" t="s">
        <v>132</v>
      </c>
    </row>
    <row r="19" spans="1:2" ht="18.75">
      <c r="A19" s="146" t="s">
        <v>17</v>
      </c>
      <c r="B19" s="147" t="s">
        <v>130</v>
      </c>
    </row>
    <row r="20" spans="1:2" ht="20.25" customHeight="1">
      <c r="A20" s="146" t="s">
        <v>18</v>
      </c>
      <c r="B20" s="147" t="s">
        <v>131</v>
      </c>
    </row>
    <row r="21" spans="1:2" ht="18.75">
      <c r="A21" s="146" t="s">
        <v>36</v>
      </c>
      <c r="B21" s="147"/>
    </row>
    <row r="22" spans="1:2" ht="18.75">
      <c r="A22" s="146" t="s">
        <v>37</v>
      </c>
      <c r="B22" s="147"/>
    </row>
    <row r="23" spans="1:2" ht="18.75">
      <c r="A23" s="146" t="s">
        <v>20</v>
      </c>
      <c r="B23" s="147"/>
    </row>
    <row r="24" spans="1:2" ht="21" customHeight="1">
      <c r="A24" s="146" t="s">
        <v>21</v>
      </c>
      <c r="B24" s="147" t="s">
        <v>135</v>
      </c>
    </row>
    <row r="25" spans="1:2" ht="20.25" customHeight="1">
      <c r="A25" s="146" t="s">
        <v>38</v>
      </c>
      <c r="B25" s="147"/>
    </row>
    <row r="26" spans="1:2" ht="18.75">
      <c r="A26" s="146" t="s">
        <v>23</v>
      </c>
      <c r="B26" s="147" t="s">
        <v>128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2019-07-08T06:39:15Z</cp:lastPrinted>
  <dcterms:created xsi:type="dcterms:W3CDTF">2019-06-10T04:09:44Z</dcterms:created>
  <dcterms:modified xsi:type="dcterms:W3CDTF">2019-07-09T07:30:02Z</dcterms:modified>
  <cp:category/>
  <cp:version/>
  <cp:contentType/>
  <cp:contentStatus/>
</cp:coreProperties>
</file>