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прочие" sheetId="1" r:id="rId1"/>
    <sheet name="уборка кормовых" sheetId="2" r:id="rId2"/>
    <sheet name="корма" sheetId="3" r:id="rId3"/>
    <sheet name="молоко" sheetId="4" r:id="rId4"/>
  </sheets>
  <definedNames>
    <definedName name="_xlnm.Print_Area" localSheetId="2">'корма'!$A$1:$Z$28</definedName>
  </definedNames>
  <calcPr fullCalcOnLoad="1"/>
</workbook>
</file>

<file path=xl/sharedStrings.xml><?xml version="1.0" encoding="utf-8"?>
<sst xmlns="http://schemas.openxmlformats.org/spreadsheetml/2006/main" count="235" uniqueCount="94">
  <si>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</si>
  <si>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</si>
  <si>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</si>
  <si>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</si>
  <si>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</si>
  <si>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</si>
  <si>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</si>
  <si>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</si>
  <si>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</si>
  <si>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</si>
  <si>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</si>
  <si>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</si>
  <si>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</si>
  <si>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</si>
  <si>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</si>
  <si>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</si>
  <si>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</si>
  <si>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</si>
  <si>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</si>
  <si>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</si>
  <si>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</si>
  <si>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</si>
  <si>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</si>
  <si>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</si>
  <si>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</si>
  <si>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</si>
  <si>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</si>
  <si>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</si>
  <si>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</si>
  <si>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</si>
  <si>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</si>
  <si>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</si>
  <si>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</si>
  <si>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</si>
  <si>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</si>
  <si>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</si>
  <si>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</si>
  <si>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</si>
  <si>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</si>
  <si>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</si>
  <si>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</si>
  <si>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</si>
  <si>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</si>
  <si>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</si>
  <si>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</si>
  <si>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</si>
  <si>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</si>
  <si>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</si>
  <si>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</si>
  <si>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</si>
  <si>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</si>
  <si>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</si>
  <si>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</si>
  <si>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</si>
  <si>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</si>
  <si>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</si>
  <si>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</si>
  <si>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</si>
  <si>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</si>
  <si>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</si>
  <si>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</si>
  <si>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</si>
  <si>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</si>
  <si>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</si>
  <si>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</si>
  <si>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</si>
  <si>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</si>
  <si>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</si>
  <si>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</si>
  <si>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</si>
  <si>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</si>
  <si>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Озимый рыжик</t>
  </si>
  <si>
    <t>Обмолочено, га</t>
  </si>
  <si>
    <t>Намолочено, тонн</t>
  </si>
  <si>
    <t>Урожайность, ц/га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</si>
  <si>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</si>
  <si>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</si>
  <si>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</si>
  <si>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</si>
  <si>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</si>
  <si>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</si>
  <si>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</si>
  <si>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</si>
  <si>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</si>
  <si>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</si>
  <si>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</si>
  <si>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</si>
  <si>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</si>
  <si>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</si>
  <si>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</si>
  <si>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</si>
  <si>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</si>
  <si>
    <t>25.07</t>
  </si>
  <si>
    <t>26.07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</si>
</sst>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0" xfId="56" applyFont="1" applyFill="1" applyBorder="1" applyAlignment="1">
      <alignment horizontal="center"/>
      <protection/>
    </xf>
    <xf numFmtId="0" fontId="10" fillId="0" borderId="10" xfId="59" applyFont="1" applyFill="1" applyBorder="1" applyAlignment="1" applyProtection="1">
      <alignment horizontal="center" vertical="center"/>
      <protection locked="0"/>
    </xf>
    <xf numFmtId="49" fontId="10" fillId="0" borderId="10" xfId="56" applyNumberFormat="1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vertical="top" wrapText="1"/>
      <protection/>
    </xf>
    <xf numFmtId="1" fontId="10" fillId="0" borderId="10" xfId="56" applyNumberFormat="1" applyFont="1" applyFill="1" applyBorder="1" applyAlignment="1">
      <alignment horizontal="center"/>
      <protection/>
    </xf>
    <xf numFmtId="172" fontId="10" fillId="0" borderId="10" xfId="56" applyNumberFormat="1" applyFont="1" applyFill="1" applyBorder="1" applyAlignment="1">
      <alignment horizontal="center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 locked="0"/>
    </xf>
    <xf numFmtId="172" fontId="10" fillId="0" borderId="10" xfId="59" applyNumberFormat="1" applyFont="1" applyFill="1" applyBorder="1" applyAlignment="1" applyProtection="1">
      <alignment horizontal="center"/>
      <protection/>
    </xf>
    <xf numFmtId="172" fontId="10" fillId="0" borderId="10" xfId="59" applyNumberFormat="1" applyFont="1" applyFill="1" applyBorder="1" applyAlignment="1" applyProtection="1">
      <alignment horizontal="center"/>
      <protection locked="0"/>
    </xf>
    <xf numFmtId="0" fontId="12" fillId="0" borderId="10" xfId="56" applyFont="1" applyFill="1" applyBorder="1" applyAlignment="1">
      <alignment horizontal="center" vertical="top" wrapText="1"/>
      <protection/>
    </xf>
    <xf numFmtId="1" fontId="9" fillId="0" borderId="10" xfId="56" applyNumberFormat="1" applyFont="1" applyFill="1" applyBorder="1" applyAlignment="1">
      <alignment horizontal="center"/>
      <protection/>
    </xf>
    <xf numFmtId="172" fontId="9" fillId="0" borderId="10" xfId="56" applyNumberFormat="1" applyFont="1" applyFill="1" applyBorder="1" applyAlignment="1">
      <alignment horizontal="center"/>
      <protection/>
    </xf>
    <xf numFmtId="172" fontId="9" fillId="0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1" xfId="58" applyNumberFormat="1" applyFont="1" applyBorder="1" applyAlignment="1">
      <alignment horizontal="center" vertical="center"/>
      <protection/>
    </xf>
    <xf numFmtId="1" fontId="6" fillId="0" borderId="11" xfId="58" applyNumberFormat="1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1" xfId="58" applyNumberFormat="1" applyFont="1" applyBorder="1" applyAlignment="1">
      <alignment horizontal="center" vertical="center"/>
      <protection/>
    </xf>
    <xf numFmtId="1" fontId="2" fillId="0" borderId="11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6" fillId="0" borderId="11" xfId="58" applyFont="1" applyBorder="1">
      <alignment/>
      <protection/>
    </xf>
    <xf numFmtId="1" fontId="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58" applyFont="1" applyFill="1" applyBorder="1">
      <alignment/>
      <protection/>
    </xf>
    <xf numFmtId="1" fontId="6" fillId="0" borderId="11" xfId="0" applyNumberFormat="1" applyFont="1" applyBorder="1" applyAlignment="1">
      <alignment horizontal="center" vertical="center" wrapText="1"/>
    </xf>
    <xf numFmtId="0" fontId="2" fillId="0" borderId="11" xfId="58" applyFont="1" applyBorder="1">
      <alignment/>
      <protection/>
    </xf>
    <xf numFmtId="0" fontId="5" fillId="0" borderId="0" xfId="0" applyFont="1" applyAlignment="1">
      <alignment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1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5" fillId="0" borderId="11" xfId="61" applyFont="1" applyFill="1" applyBorder="1" applyAlignment="1" applyProtection="1">
      <alignment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0" xfId="54" applyFont="1" applyBorder="1" applyAlignment="1" applyProtection="1">
      <alignment horizontal="center" vertical="center" textRotation="90" wrapText="1"/>
      <protection locked="0"/>
    </xf>
    <xf numFmtId="0" fontId="2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6" fillId="0" borderId="10" xfId="58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2" fillId="0" borderId="10" xfId="58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172" fontId="2" fillId="0" borderId="10" xfId="58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 locked="0"/>
    </xf>
    <xf numFmtId="0" fontId="6" fillId="24" borderId="10" xfId="58" applyFont="1" applyFill="1" applyBorder="1" applyAlignment="1" applyProtection="1">
      <alignment horizontal="left" vertical="center" wrapText="1"/>
      <protection locked="0"/>
    </xf>
    <xf numFmtId="0" fontId="2" fillId="0" borderId="10" xfId="58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175" fontId="6" fillId="0" borderId="16" xfId="0" applyNumberFormat="1" applyFont="1" applyBorder="1" applyAlignment="1" applyProtection="1">
      <alignment horizontal="center" vertical="center" wrapText="1"/>
      <protection locked="0"/>
    </xf>
    <xf numFmtId="175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0" applyNumberFormat="1" applyFont="1" applyBorder="1" applyAlignment="1">
      <alignment horizontal="center" vertical="center" wrapText="1"/>
    </xf>
    <xf numFmtId="0" fontId="2" fillId="0" borderId="17" xfId="54" applyFont="1" applyBorder="1" applyAlignment="1" applyProtection="1">
      <alignment horizontal="center" vertical="center" textRotation="90" wrapText="1"/>
      <protection locked="0"/>
    </xf>
    <xf numFmtId="3" fontId="6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3" fontId="2" fillId="0" borderId="17" xfId="58" applyNumberFormat="1" applyFont="1" applyBorder="1" applyAlignment="1" applyProtection="1">
      <alignment horizontal="center" vertical="center" wrapText="1"/>
      <protection/>
    </xf>
    <xf numFmtId="175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6" xfId="57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14" fontId="4" fillId="0" borderId="18" xfId="0" applyNumberFormat="1" applyFont="1" applyBorder="1" applyAlignment="1" applyProtection="1">
      <alignment horizontal="center" wrapText="1"/>
      <protection locked="0"/>
    </xf>
    <xf numFmtId="0" fontId="0" fillId="0" borderId="18" xfId="0" applyBorder="1" applyAlignment="1">
      <alignment wrapText="1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1" xfId="58" applyFont="1" applyBorder="1" applyAlignment="1">
      <alignment horizontal="center" vertical="center" wrapText="1"/>
      <protection/>
    </xf>
    <xf numFmtId="0" fontId="10" fillId="0" borderId="10" xfId="60" applyFont="1" applyFill="1" applyBorder="1" applyAlignment="1" applyProtection="1">
      <alignment horizontal="center"/>
      <protection locked="0"/>
    </xf>
    <xf numFmtId="0" fontId="10" fillId="0" borderId="10" xfId="59" applyFont="1" applyFill="1" applyBorder="1" applyAlignment="1" applyProtection="1">
      <alignment horizontal="center"/>
      <protection locked="0"/>
    </xf>
    <xf numFmtId="0" fontId="10" fillId="0" borderId="10" xfId="56" applyFont="1" applyFill="1" applyBorder="1" applyAlignment="1">
      <alignment horizontal="center"/>
      <protection/>
    </xf>
    <xf numFmtId="0" fontId="10" fillId="0" borderId="10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0" xfId="59" applyFont="1" applyFill="1" applyBorder="1" applyAlignment="1" applyProtection="1">
      <alignment horizontal="center" vertical="center" wrapText="1"/>
      <protection locked="0"/>
    </xf>
    <xf numFmtId="0" fontId="9" fillId="0" borderId="10" xfId="59" applyFont="1" applyFill="1" applyBorder="1" applyAlignment="1" applyProtection="1">
      <alignment horizontal="center"/>
      <protection locked="0"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 applyProtection="1">
      <alignment horizontal="left" vertical="center"/>
      <protection locked="0"/>
    </xf>
    <xf numFmtId="0" fontId="10" fillId="0" borderId="10" xfId="59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AZ26" sqref="AZ26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</cols>
  <sheetData>
    <row r="1" spans="1:52" ht="18.75">
      <c r="A1" s="57"/>
      <c r="B1" s="110" t="s">
        <v>75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</row>
    <row r="2" spans="1:52" ht="18.75">
      <c r="A2" s="57"/>
      <c r="B2" s="57"/>
      <c r="C2" s="57"/>
      <c r="D2" s="57"/>
      <c r="E2" s="57"/>
      <c r="F2" s="57"/>
      <c r="G2" s="57"/>
      <c r="H2" s="57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  <c r="AE2" s="57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9"/>
      <c r="AW2" s="45"/>
      <c r="AX2" s="45"/>
      <c r="AY2" s="112">
        <v>42942</v>
      </c>
      <c r="AZ2" s="113"/>
    </row>
    <row r="3" spans="1:52" ht="15.75">
      <c r="A3" s="114" t="s">
        <v>47</v>
      </c>
      <c r="B3" s="115" t="s">
        <v>71</v>
      </c>
      <c r="C3" s="115"/>
      <c r="D3" s="115"/>
      <c r="E3" s="115"/>
      <c r="F3" s="116"/>
      <c r="G3" s="117" t="s">
        <v>76</v>
      </c>
      <c r="H3" s="118"/>
      <c r="I3" s="118"/>
      <c r="J3" s="118"/>
      <c r="K3" s="119"/>
      <c r="L3" s="117" t="s">
        <v>77</v>
      </c>
      <c r="M3" s="118"/>
      <c r="N3" s="118"/>
      <c r="O3" s="119"/>
      <c r="P3" s="117" t="s">
        <v>78</v>
      </c>
      <c r="Q3" s="118"/>
      <c r="R3" s="118"/>
      <c r="S3" s="119"/>
      <c r="T3" s="117" t="s">
        <v>79</v>
      </c>
      <c r="U3" s="118"/>
      <c r="V3" s="118"/>
      <c r="W3" s="119"/>
      <c r="X3" s="117" t="s">
        <v>80</v>
      </c>
      <c r="Y3" s="118"/>
      <c r="Z3" s="118"/>
      <c r="AA3" s="119"/>
      <c r="AB3" s="117" t="s">
        <v>81</v>
      </c>
      <c r="AC3" s="118"/>
      <c r="AD3" s="118"/>
      <c r="AE3" s="119"/>
      <c r="AF3" s="117" t="s">
        <v>82</v>
      </c>
      <c r="AG3" s="118"/>
      <c r="AH3" s="118"/>
      <c r="AI3" s="119"/>
      <c r="AJ3" s="117" t="s">
        <v>83</v>
      </c>
      <c r="AK3" s="118"/>
      <c r="AL3" s="118"/>
      <c r="AM3" s="119"/>
      <c r="AN3" s="117" t="s">
        <v>84</v>
      </c>
      <c r="AO3" s="118"/>
      <c r="AP3" s="118"/>
      <c r="AQ3" s="119"/>
      <c r="AR3" s="117" t="s">
        <v>85</v>
      </c>
      <c r="AS3" s="118"/>
      <c r="AT3" s="118"/>
      <c r="AU3" s="119"/>
      <c r="AV3" s="117" t="s">
        <v>86</v>
      </c>
      <c r="AW3" s="118"/>
      <c r="AX3" s="118"/>
      <c r="AY3" s="118"/>
      <c r="AZ3" s="118"/>
    </row>
    <row r="4" spans="1:52" ht="137.25">
      <c r="A4" s="114"/>
      <c r="B4" s="60" t="s">
        <v>87</v>
      </c>
      <c r="C4" s="60" t="s">
        <v>72</v>
      </c>
      <c r="D4" s="60" t="s">
        <v>21</v>
      </c>
      <c r="E4" s="60" t="s">
        <v>73</v>
      </c>
      <c r="F4" s="84" t="s">
        <v>74</v>
      </c>
      <c r="G4" s="89" t="s">
        <v>87</v>
      </c>
      <c r="H4" s="60" t="s">
        <v>90</v>
      </c>
      <c r="I4" s="61" t="s">
        <v>21</v>
      </c>
      <c r="J4" s="60" t="s">
        <v>88</v>
      </c>
      <c r="K4" s="84" t="s">
        <v>74</v>
      </c>
      <c r="L4" s="89" t="s">
        <v>87</v>
      </c>
      <c r="M4" s="60" t="s">
        <v>90</v>
      </c>
      <c r="N4" s="60" t="s">
        <v>88</v>
      </c>
      <c r="O4" s="84" t="s">
        <v>74</v>
      </c>
      <c r="P4" s="89" t="s">
        <v>87</v>
      </c>
      <c r="Q4" s="60" t="s">
        <v>90</v>
      </c>
      <c r="R4" s="60" t="s">
        <v>88</v>
      </c>
      <c r="S4" s="84" t="s">
        <v>89</v>
      </c>
      <c r="T4" s="89" t="s">
        <v>87</v>
      </c>
      <c r="U4" s="60" t="s">
        <v>90</v>
      </c>
      <c r="V4" s="60" t="s">
        <v>88</v>
      </c>
      <c r="W4" s="84" t="s">
        <v>74</v>
      </c>
      <c r="X4" s="89" t="s">
        <v>91</v>
      </c>
      <c r="Y4" s="60" t="s">
        <v>90</v>
      </c>
      <c r="Z4" s="60" t="s">
        <v>88</v>
      </c>
      <c r="AA4" s="84" t="s">
        <v>74</v>
      </c>
      <c r="AB4" s="89" t="s">
        <v>91</v>
      </c>
      <c r="AC4" s="60" t="s">
        <v>90</v>
      </c>
      <c r="AD4" s="60" t="s">
        <v>88</v>
      </c>
      <c r="AE4" s="84" t="s">
        <v>74</v>
      </c>
      <c r="AF4" s="89" t="s">
        <v>87</v>
      </c>
      <c r="AG4" s="60" t="s">
        <v>90</v>
      </c>
      <c r="AH4" s="60" t="s">
        <v>88</v>
      </c>
      <c r="AI4" s="84" t="s">
        <v>74</v>
      </c>
      <c r="AJ4" s="89" t="s">
        <v>87</v>
      </c>
      <c r="AK4" s="60" t="s">
        <v>90</v>
      </c>
      <c r="AL4" s="60" t="s">
        <v>88</v>
      </c>
      <c r="AM4" s="84" t="s">
        <v>74</v>
      </c>
      <c r="AN4" s="89" t="s">
        <v>91</v>
      </c>
      <c r="AO4" s="60" t="s">
        <v>90</v>
      </c>
      <c r="AP4" s="60" t="s">
        <v>88</v>
      </c>
      <c r="AQ4" s="84" t="s">
        <v>74</v>
      </c>
      <c r="AR4" s="89" t="s">
        <v>91</v>
      </c>
      <c r="AS4" s="60" t="s">
        <v>90</v>
      </c>
      <c r="AT4" s="60" t="s">
        <v>88</v>
      </c>
      <c r="AU4" s="84" t="s">
        <v>74</v>
      </c>
      <c r="AV4" s="89" t="s">
        <v>91</v>
      </c>
      <c r="AW4" s="60" t="s">
        <v>90</v>
      </c>
      <c r="AX4" s="60" t="s">
        <v>21</v>
      </c>
      <c r="AY4" s="60" t="s">
        <v>88</v>
      </c>
      <c r="AZ4" s="60" t="s">
        <v>74</v>
      </c>
    </row>
    <row r="5" spans="1:52" ht="15.75">
      <c r="A5" s="79" t="s">
        <v>1</v>
      </c>
      <c r="B5" s="63"/>
      <c r="C5" s="63"/>
      <c r="D5" s="63"/>
      <c r="E5" s="64"/>
      <c r="F5" s="85"/>
      <c r="G5" s="90"/>
      <c r="H5" s="65"/>
      <c r="I5" s="62"/>
      <c r="J5" s="65"/>
      <c r="K5" s="93"/>
      <c r="L5" s="97"/>
      <c r="M5" s="65"/>
      <c r="N5" s="65"/>
      <c r="O5" s="93"/>
      <c r="P5" s="97"/>
      <c r="Q5" s="65"/>
      <c r="R5" s="65"/>
      <c r="S5" s="93"/>
      <c r="T5" s="97"/>
      <c r="U5" s="65"/>
      <c r="V5" s="65"/>
      <c r="W5" s="93"/>
      <c r="X5" s="97"/>
      <c r="Y5" s="65"/>
      <c r="Z5" s="65"/>
      <c r="AA5" s="93"/>
      <c r="AB5" s="97"/>
      <c r="AC5" s="65"/>
      <c r="AD5" s="65"/>
      <c r="AE5" s="93"/>
      <c r="AF5" s="97"/>
      <c r="AG5" s="65"/>
      <c r="AH5" s="65"/>
      <c r="AI5" s="93"/>
      <c r="AJ5" s="97"/>
      <c r="AK5" s="65"/>
      <c r="AL5" s="65"/>
      <c r="AM5" s="93"/>
      <c r="AN5" s="97"/>
      <c r="AO5" s="65"/>
      <c r="AP5" s="65"/>
      <c r="AQ5" s="93"/>
      <c r="AR5" s="97"/>
      <c r="AS5" s="65"/>
      <c r="AT5" s="65"/>
      <c r="AU5" s="93"/>
      <c r="AV5" s="97"/>
      <c r="AW5" s="65"/>
      <c r="AX5" s="107"/>
      <c r="AY5" s="65"/>
      <c r="AZ5" s="65"/>
    </row>
    <row r="6" spans="1:52" ht="15.75">
      <c r="A6" s="80" t="s">
        <v>48</v>
      </c>
      <c r="B6" s="66"/>
      <c r="C6" s="67"/>
      <c r="D6" s="67"/>
      <c r="E6" s="68"/>
      <c r="F6" s="86"/>
      <c r="G6" s="90">
        <v>5674</v>
      </c>
      <c r="H6" s="65"/>
      <c r="I6" s="69"/>
      <c r="J6" s="65"/>
      <c r="K6" s="94">
        <f aca="true" t="shared" si="0" ref="K6:K27">IF(J6&gt;0,J6/H6*10,"")</f>
      </c>
      <c r="L6" s="98"/>
      <c r="M6" s="70"/>
      <c r="N6" s="70"/>
      <c r="O6" s="93"/>
      <c r="P6" s="98"/>
      <c r="Q6" s="70"/>
      <c r="R6" s="70"/>
      <c r="S6" s="93"/>
      <c r="T6" s="98"/>
      <c r="U6" s="70"/>
      <c r="V6" s="70"/>
      <c r="W6" s="94"/>
      <c r="X6" s="98"/>
      <c r="Y6" s="70"/>
      <c r="Z6" s="70"/>
      <c r="AA6" s="93"/>
      <c r="AB6" s="100"/>
      <c r="AC6" s="63"/>
      <c r="AD6" s="63"/>
      <c r="AE6" s="85"/>
      <c r="AF6" s="97">
        <v>2223</v>
      </c>
      <c r="AG6" s="65"/>
      <c r="AH6" s="65"/>
      <c r="AI6" s="93"/>
      <c r="AJ6" s="97"/>
      <c r="AK6" s="65"/>
      <c r="AL6" s="65"/>
      <c r="AM6" s="93"/>
      <c r="AN6" s="97">
        <v>150</v>
      </c>
      <c r="AO6" s="65"/>
      <c r="AP6" s="65"/>
      <c r="AQ6" s="94">
        <f aca="true" t="shared" si="1" ref="AQ6:AQ21">IF(AP6&gt;0,AP6/AO6*10,"")</f>
      </c>
      <c r="AR6" s="97">
        <v>12</v>
      </c>
      <c r="AS6" s="65"/>
      <c r="AT6" s="65"/>
      <c r="AU6" s="106">
        <f aca="true" t="shared" si="2" ref="AU6:AU25">IF(AT6&gt;0,AT6/AS6*10,"")</f>
      </c>
      <c r="AV6" s="97"/>
      <c r="AW6" s="65"/>
      <c r="AX6" s="107"/>
      <c r="AY6" s="65"/>
      <c r="AZ6" s="65"/>
    </row>
    <row r="7" spans="1:52" ht="15.75">
      <c r="A7" s="80" t="s">
        <v>49</v>
      </c>
      <c r="B7" s="72">
        <v>230</v>
      </c>
      <c r="C7" s="71"/>
      <c r="D7" s="69"/>
      <c r="E7" s="71"/>
      <c r="F7" s="87"/>
      <c r="G7" s="90">
        <v>6508</v>
      </c>
      <c r="H7" s="65"/>
      <c r="I7" s="69"/>
      <c r="J7" s="65"/>
      <c r="K7" s="94">
        <f t="shared" si="0"/>
      </c>
      <c r="L7" s="98"/>
      <c r="M7" s="70"/>
      <c r="N7" s="70"/>
      <c r="O7" s="93"/>
      <c r="P7" s="98"/>
      <c r="Q7" s="70"/>
      <c r="R7" s="70"/>
      <c r="S7" s="93"/>
      <c r="T7" s="98"/>
      <c r="U7" s="70"/>
      <c r="V7" s="70"/>
      <c r="W7" s="94"/>
      <c r="X7" s="97">
        <v>652</v>
      </c>
      <c r="Y7" s="65"/>
      <c r="Z7" s="65"/>
      <c r="AA7" s="93"/>
      <c r="AB7" s="101">
        <v>625</v>
      </c>
      <c r="AC7" s="67"/>
      <c r="AD7" s="67"/>
      <c r="AE7" s="86"/>
      <c r="AF7" s="97"/>
      <c r="AG7" s="65"/>
      <c r="AH7" s="65"/>
      <c r="AI7" s="93"/>
      <c r="AJ7" s="97"/>
      <c r="AK7" s="65"/>
      <c r="AL7" s="65"/>
      <c r="AM7" s="93"/>
      <c r="AN7" s="97">
        <v>718</v>
      </c>
      <c r="AO7" s="65"/>
      <c r="AP7" s="65"/>
      <c r="AQ7" s="94">
        <f t="shared" si="1"/>
      </c>
      <c r="AR7" s="97">
        <v>65</v>
      </c>
      <c r="AS7" s="65"/>
      <c r="AT7" s="65"/>
      <c r="AU7" s="106">
        <f t="shared" si="2"/>
      </c>
      <c r="AV7" s="97">
        <v>595</v>
      </c>
      <c r="AW7" s="65">
        <v>7</v>
      </c>
      <c r="AX7" s="107">
        <f>AW7/AV7*100</f>
        <v>1.1764705882352942</v>
      </c>
      <c r="AY7" s="65">
        <v>180</v>
      </c>
      <c r="AZ7" s="71">
        <f>IF(AY7&gt;0,AY7/AW7*10,"")</f>
        <v>257.14285714285717</v>
      </c>
    </row>
    <row r="8" spans="1:52" ht="15.75">
      <c r="A8" s="80" t="s">
        <v>4</v>
      </c>
      <c r="B8" s="72">
        <v>210</v>
      </c>
      <c r="C8" s="71"/>
      <c r="D8" s="69"/>
      <c r="E8" s="71"/>
      <c r="F8" s="87"/>
      <c r="G8" s="90">
        <v>1295</v>
      </c>
      <c r="H8" s="65"/>
      <c r="I8" s="69"/>
      <c r="J8" s="65"/>
      <c r="K8" s="94">
        <f t="shared" si="0"/>
      </c>
      <c r="L8" s="98"/>
      <c r="M8" s="70"/>
      <c r="N8" s="70"/>
      <c r="O8" s="93"/>
      <c r="P8" s="98"/>
      <c r="Q8" s="70"/>
      <c r="R8" s="70"/>
      <c r="S8" s="93"/>
      <c r="T8" s="98"/>
      <c r="U8" s="70"/>
      <c r="V8" s="70"/>
      <c r="W8" s="94"/>
      <c r="X8" s="97"/>
      <c r="Y8" s="65"/>
      <c r="Z8" s="65"/>
      <c r="AA8" s="93"/>
      <c r="AB8" s="101">
        <v>114</v>
      </c>
      <c r="AC8" s="67"/>
      <c r="AD8" s="67"/>
      <c r="AE8" s="86"/>
      <c r="AF8" s="97"/>
      <c r="AG8" s="65"/>
      <c r="AH8" s="65"/>
      <c r="AI8" s="93"/>
      <c r="AJ8" s="97"/>
      <c r="AK8" s="65"/>
      <c r="AL8" s="65"/>
      <c r="AM8" s="93"/>
      <c r="AN8" s="97">
        <v>100</v>
      </c>
      <c r="AO8" s="65"/>
      <c r="AP8" s="65"/>
      <c r="AQ8" s="94">
        <f t="shared" si="1"/>
      </c>
      <c r="AR8" s="97"/>
      <c r="AS8" s="65"/>
      <c r="AT8" s="65"/>
      <c r="AU8" s="106">
        <f t="shared" si="2"/>
      </c>
      <c r="AV8" s="97"/>
      <c r="AW8" s="65"/>
      <c r="AX8" s="107"/>
      <c r="AY8" s="65"/>
      <c r="AZ8" s="71">
        <f aca="true" t="shared" si="3" ref="AZ8:AZ27">IF(AY8&gt;0,AY8/AW8*10,"")</f>
      </c>
    </row>
    <row r="9" spans="1:52" ht="15.75">
      <c r="A9" s="80" t="s">
        <v>5</v>
      </c>
      <c r="B9" s="72">
        <v>941</v>
      </c>
      <c r="C9" s="71"/>
      <c r="D9" s="69"/>
      <c r="E9" s="71"/>
      <c r="F9" s="87"/>
      <c r="G9" s="90">
        <v>7656</v>
      </c>
      <c r="H9" s="65"/>
      <c r="I9" s="69"/>
      <c r="J9" s="65"/>
      <c r="K9" s="94">
        <f t="shared" si="0"/>
      </c>
      <c r="L9" s="98"/>
      <c r="M9" s="70"/>
      <c r="N9" s="70"/>
      <c r="O9" s="93"/>
      <c r="P9" s="98"/>
      <c r="Q9" s="70"/>
      <c r="R9" s="70"/>
      <c r="S9" s="93"/>
      <c r="T9" s="98"/>
      <c r="U9" s="70"/>
      <c r="V9" s="70"/>
      <c r="W9" s="94"/>
      <c r="X9" s="97"/>
      <c r="Y9" s="65"/>
      <c r="Z9" s="65"/>
      <c r="AA9" s="93"/>
      <c r="AB9" s="101">
        <v>910</v>
      </c>
      <c r="AC9" s="67"/>
      <c r="AD9" s="67"/>
      <c r="AE9" s="86"/>
      <c r="AF9" s="97">
        <v>1197</v>
      </c>
      <c r="AG9" s="65"/>
      <c r="AH9" s="65"/>
      <c r="AI9" s="93"/>
      <c r="AJ9" s="97"/>
      <c r="AK9" s="65"/>
      <c r="AL9" s="65"/>
      <c r="AM9" s="93"/>
      <c r="AN9" s="97">
        <v>12</v>
      </c>
      <c r="AO9" s="65"/>
      <c r="AP9" s="65"/>
      <c r="AQ9" s="94">
        <f t="shared" si="1"/>
      </c>
      <c r="AR9" s="97">
        <v>86</v>
      </c>
      <c r="AS9" s="65"/>
      <c r="AT9" s="65"/>
      <c r="AU9" s="106">
        <f t="shared" si="2"/>
      </c>
      <c r="AV9" s="97">
        <v>136</v>
      </c>
      <c r="AW9" s="65"/>
      <c r="AX9" s="107"/>
      <c r="AY9" s="65"/>
      <c r="AZ9" s="71">
        <f t="shared" si="3"/>
      </c>
    </row>
    <row r="10" spans="1:52" ht="15.75">
      <c r="A10" s="80" t="s">
        <v>43</v>
      </c>
      <c r="B10" s="72"/>
      <c r="C10" s="71"/>
      <c r="D10" s="69"/>
      <c r="E10" s="71"/>
      <c r="F10" s="87"/>
      <c r="G10" s="90">
        <v>9953</v>
      </c>
      <c r="H10" s="65"/>
      <c r="I10" s="69"/>
      <c r="J10" s="65"/>
      <c r="K10" s="94">
        <f t="shared" si="0"/>
      </c>
      <c r="L10" s="98"/>
      <c r="M10" s="70"/>
      <c r="N10" s="70"/>
      <c r="O10" s="93"/>
      <c r="P10" s="98"/>
      <c r="Q10" s="70"/>
      <c r="R10" s="70"/>
      <c r="S10" s="93"/>
      <c r="T10" s="98"/>
      <c r="U10" s="70"/>
      <c r="V10" s="70"/>
      <c r="W10" s="94"/>
      <c r="X10" s="97"/>
      <c r="Y10" s="65"/>
      <c r="Z10" s="65"/>
      <c r="AA10" s="93"/>
      <c r="AB10" s="101"/>
      <c r="AC10" s="67"/>
      <c r="AD10" s="67"/>
      <c r="AE10" s="86"/>
      <c r="AF10" s="97"/>
      <c r="AG10" s="65"/>
      <c r="AH10" s="65"/>
      <c r="AI10" s="93"/>
      <c r="AJ10" s="97"/>
      <c r="AK10" s="65"/>
      <c r="AL10" s="65"/>
      <c r="AM10" s="93"/>
      <c r="AN10" s="97">
        <v>600</v>
      </c>
      <c r="AO10" s="65"/>
      <c r="AP10" s="65"/>
      <c r="AQ10" s="94">
        <f t="shared" si="1"/>
      </c>
      <c r="AR10" s="97">
        <v>3</v>
      </c>
      <c r="AS10" s="65"/>
      <c r="AT10" s="65"/>
      <c r="AU10" s="106">
        <f t="shared" si="2"/>
      </c>
      <c r="AV10" s="97"/>
      <c r="AW10" s="65"/>
      <c r="AX10" s="107"/>
      <c r="AY10" s="65"/>
      <c r="AZ10" s="71">
        <f t="shared" si="3"/>
      </c>
    </row>
    <row r="11" spans="1:52" ht="15.75">
      <c r="A11" s="80" t="s">
        <v>6</v>
      </c>
      <c r="B11" s="72"/>
      <c r="C11" s="71"/>
      <c r="D11" s="69"/>
      <c r="E11" s="71"/>
      <c r="F11" s="87"/>
      <c r="G11" s="90">
        <v>16116</v>
      </c>
      <c r="H11" s="65"/>
      <c r="I11" s="69"/>
      <c r="J11" s="65"/>
      <c r="K11" s="94">
        <f t="shared" si="0"/>
      </c>
      <c r="L11" s="98"/>
      <c r="M11" s="70"/>
      <c r="N11" s="70"/>
      <c r="O11" s="93"/>
      <c r="P11" s="98"/>
      <c r="Q11" s="70"/>
      <c r="R11" s="70"/>
      <c r="S11" s="93"/>
      <c r="T11" s="97"/>
      <c r="U11" s="65"/>
      <c r="V11" s="65"/>
      <c r="W11" s="94"/>
      <c r="X11" s="97"/>
      <c r="Y11" s="65"/>
      <c r="Z11" s="65"/>
      <c r="AA11" s="93"/>
      <c r="AB11" s="101"/>
      <c r="AC11" s="67"/>
      <c r="AD11" s="67"/>
      <c r="AE11" s="86"/>
      <c r="AF11" s="97"/>
      <c r="AG11" s="65"/>
      <c r="AH11" s="65"/>
      <c r="AI11" s="93"/>
      <c r="AJ11" s="97"/>
      <c r="AK11" s="65"/>
      <c r="AL11" s="65"/>
      <c r="AM11" s="93"/>
      <c r="AN11" s="97">
        <v>249</v>
      </c>
      <c r="AO11" s="65"/>
      <c r="AP11" s="65"/>
      <c r="AQ11" s="94">
        <f t="shared" si="1"/>
      </c>
      <c r="AR11" s="97">
        <v>34.4</v>
      </c>
      <c r="AS11" s="65"/>
      <c r="AT11" s="65"/>
      <c r="AU11" s="106">
        <f t="shared" si="2"/>
      </c>
      <c r="AV11" s="97">
        <v>28.6</v>
      </c>
      <c r="AW11" s="65"/>
      <c r="AX11" s="107"/>
      <c r="AY11" s="65"/>
      <c r="AZ11" s="71">
        <f t="shared" si="3"/>
      </c>
    </row>
    <row r="12" spans="1:52" ht="15.75">
      <c r="A12" s="80" t="s">
        <v>7</v>
      </c>
      <c r="B12" s="72">
        <v>329</v>
      </c>
      <c r="C12" s="71"/>
      <c r="D12" s="69"/>
      <c r="E12" s="71"/>
      <c r="F12" s="87"/>
      <c r="G12" s="90">
        <v>25784</v>
      </c>
      <c r="H12" s="65"/>
      <c r="I12" s="69"/>
      <c r="J12" s="65"/>
      <c r="K12" s="94">
        <f t="shared" si="0"/>
      </c>
      <c r="L12" s="98"/>
      <c r="M12" s="70"/>
      <c r="N12" s="70"/>
      <c r="O12" s="93"/>
      <c r="P12" s="97"/>
      <c r="Q12" s="65"/>
      <c r="R12" s="65"/>
      <c r="S12" s="93"/>
      <c r="T12" s="97"/>
      <c r="U12" s="65"/>
      <c r="V12" s="65"/>
      <c r="W12" s="94">
        <f>IF(V12&gt;0,V12/U12*10,"")</f>
      </c>
      <c r="X12" s="97"/>
      <c r="Y12" s="65"/>
      <c r="Z12" s="65"/>
      <c r="AA12" s="93"/>
      <c r="AB12" s="101"/>
      <c r="AC12" s="67"/>
      <c r="AD12" s="67"/>
      <c r="AE12" s="86"/>
      <c r="AF12" s="97"/>
      <c r="AG12" s="65"/>
      <c r="AH12" s="65"/>
      <c r="AI12" s="93"/>
      <c r="AJ12" s="97"/>
      <c r="AK12" s="65"/>
      <c r="AL12" s="65"/>
      <c r="AM12" s="93"/>
      <c r="AN12" s="97">
        <v>3002</v>
      </c>
      <c r="AO12" s="65"/>
      <c r="AP12" s="65"/>
      <c r="AQ12" s="94">
        <f t="shared" si="1"/>
      </c>
      <c r="AR12" s="97">
        <v>122</v>
      </c>
      <c r="AS12" s="65"/>
      <c r="AT12" s="65"/>
      <c r="AU12" s="106">
        <f t="shared" si="2"/>
      </c>
      <c r="AV12" s="97">
        <v>177</v>
      </c>
      <c r="AW12" s="65"/>
      <c r="AX12" s="107"/>
      <c r="AY12" s="65"/>
      <c r="AZ12" s="71">
        <f t="shared" si="3"/>
      </c>
    </row>
    <row r="13" spans="1:52" ht="15.75">
      <c r="A13" s="80" t="s">
        <v>8</v>
      </c>
      <c r="B13" s="72">
        <v>623</v>
      </c>
      <c r="C13" s="71"/>
      <c r="D13" s="69"/>
      <c r="E13" s="71"/>
      <c r="F13" s="87"/>
      <c r="G13" s="90">
        <v>10918</v>
      </c>
      <c r="H13" s="65"/>
      <c r="I13" s="69"/>
      <c r="J13" s="65"/>
      <c r="K13" s="94">
        <f t="shared" si="0"/>
      </c>
      <c r="L13" s="98"/>
      <c r="M13" s="70"/>
      <c r="N13" s="70"/>
      <c r="O13" s="93"/>
      <c r="P13" s="97"/>
      <c r="Q13" s="65"/>
      <c r="R13" s="65"/>
      <c r="S13" s="93"/>
      <c r="T13" s="97"/>
      <c r="U13" s="65"/>
      <c r="V13" s="65"/>
      <c r="W13" s="94"/>
      <c r="X13" s="97"/>
      <c r="Y13" s="65"/>
      <c r="Z13" s="65"/>
      <c r="AA13" s="93"/>
      <c r="AB13" s="101"/>
      <c r="AC13" s="67"/>
      <c r="AD13" s="67"/>
      <c r="AE13" s="86"/>
      <c r="AF13" s="97"/>
      <c r="AG13" s="65"/>
      <c r="AH13" s="65"/>
      <c r="AI13" s="93"/>
      <c r="AJ13" s="97"/>
      <c r="AK13" s="65"/>
      <c r="AL13" s="65"/>
      <c r="AM13" s="93"/>
      <c r="AN13" s="97">
        <v>130</v>
      </c>
      <c r="AO13" s="65"/>
      <c r="AP13" s="65"/>
      <c r="AQ13" s="94">
        <f t="shared" si="1"/>
      </c>
      <c r="AR13" s="97">
        <v>10</v>
      </c>
      <c r="AS13" s="65"/>
      <c r="AT13" s="65"/>
      <c r="AU13" s="106">
        <f t="shared" si="2"/>
      </c>
      <c r="AV13" s="97">
        <v>8</v>
      </c>
      <c r="AW13" s="65"/>
      <c r="AX13" s="107"/>
      <c r="AY13" s="65"/>
      <c r="AZ13" s="71">
        <f t="shared" si="3"/>
      </c>
    </row>
    <row r="14" spans="1:52" ht="15.75">
      <c r="A14" s="80" t="s">
        <v>9</v>
      </c>
      <c r="B14" s="72"/>
      <c r="C14" s="71"/>
      <c r="D14" s="69"/>
      <c r="E14" s="71"/>
      <c r="F14" s="87"/>
      <c r="G14" s="90">
        <v>14341</v>
      </c>
      <c r="H14" s="65"/>
      <c r="I14" s="69"/>
      <c r="J14" s="65"/>
      <c r="K14" s="94">
        <f t="shared" si="0"/>
      </c>
      <c r="L14" s="98"/>
      <c r="M14" s="70"/>
      <c r="N14" s="70"/>
      <c r="O14" s="93"/>
      <c r="P14" s="97"/>
      <c r="Q14" s="65"/>
      <c r="R14" s="65"/>
      <c r="S14" s="93"/>
      <c r="T14" s="97"/>
      <c r="U14" s="65"/>
      <c r="V14" s="65"/>
      <c r="W14" s="94">
        <f>IF(V14&gt;0,V14/U14*10,"")</f>
      </c>
      <c r="X14" s="97"/>
      <c r="Y14" s="65"/>
      <c r="Z14" s="65"/>
      <c r="AA14" s="94">
        <f>IF(Z14&gt;0,Z14/Y14*10,"")</f>
      </c>
      <c r="AB14" s="101"/>
      <c r="AC14" s="67"/>
      <c r="AD14" s="67"/>
      <c r="AE14" s="86"/>
      <c r="AF14" s="97"/>
      <c r="AG14" s="65"/>
      <c r="AH14" s="65"/>
      <c r="AI14" s="93"/>
      <c r="AJ14" s="97"/>
      <c r="AK14" s="65"/>
      <c r="AL14" s="65"/>
      <c r="AM14" s="93"/>
      <c r="AN14" s="97">
        <v>208</v>
      </c>
      <c r="AO14" s="65"/>
      <c r="AP14" s="65"/>
      <c r="AQ14" s="94">
        <f t="shared" si="1"/>
      </c>
      <c r="AR14" s="97"/>
      <c r="AS14" s="65"/>
      <c r="AT14" s="65"/>
      <c r="AU14" s="106">
        <f t="shared" si="2"/>
      </c>
      <c r="AV14" s="97"/>
      <c r="AW14" s="65"/>
      <c r="AX14" s="107"/>
      <c r="AY14" s="65"/>
      <c r="AZ14" s="71">
        <f t="shared" si="3"/>
      </c>
    </row>
    <row r="15" spans="1:52" ht="15.75">
      <c r="A15" s="80" t="s">
        <v>10</v>
      </c>
      <c r="B15" s="72">
        <v>165</v>
      </c>
      <c r="C15" s="71">
        <v>165</v>
      </c>
      <c r="D15" s="69">
        <f>C15/B15*100</f>
        <v>100</v>
      </c>
      <c r="E15" s="71">
        <v>215</v>
      </c>
      <c r="F15" s="87">
        <f>E15/C15*10</f>
        <v>13.03030303030303</v>
      </c>
      <c r="G15" s="90">
        <v>12010</v>
      </c>
      <c r="H15" s="65"/>
      <c r="I15" s="69"/>
      <c r="J15" s="65"/>
      <c r="K15" s="94">
        <f t="shared" si="0"/>
      </c>
      <c r="L15" s="98"/>
      <c r="M15" s="70"/>
      <c r="N15" s="70"/>
      <c r="O15" s="93"/>
      <c r="P15" s="97">
        <v>142</v>
      </c>
      <c r="Q15" s="65"/>
      <c r="R15" s="65"/>
      <c r="S15" s="93"/>
      <c r="T15" s="97"/>
      <c r="U15" s="65"/>
      <c r="V15" s="65"/>
      <c r="W15" s="94"/>
      <c r="X15" s="97"/>
      <c r="Y15" s="65"/>
      <c r="Z15" s="65"/>
      <c r="AA15" s="93"/>
      <c r="AB15" s="101">
        <v>100</v>
      </c>
      <c r="AC15" s="67"/>
      <c r="AD15" s="67"/>
      <c r="AE15" s="86"/>
      <c r="AF15" s="97">
        <v>1666</v>
      </c>
      <c r="AG15" s="65"/>
      <c r="AH15" s="65"/>
      <c r="AI15" s="93"/>
      <c r="AJ15" s="97"/>
      <c r="AK15" s="65"/>
      <c r="AL15" s="65"/>
      <c r="AM15" s="93"/>
      <c r="AN15" s="97">
        <v>1166</v>
      </c>
      <c r="AO15" s="65"/>
      <c r="AP15" s="65"/>
      <c r="AQ15" s="94">
        <f t="shared" si="1"/>
      </c>
      <c r="AR15" s="97"/>
      <c r="AS15" s="65"/>
      <c r="AT15" s="65"/>
      <c r="AU15" s="106">
        <f t="shared" si="2"/>
      </c>
      <c r="AV15" s="97"/>
      <c r="AW15" s="65"/>
      <c r="AX15" s="107"/>
      <c r="AY15" s="65"/>
      <c r="AZ15" s="71">
        <f t="shared" si="3"/>
      </c>
    </row>
    <row r="16" spans="1:52" ht="15.75">
      <c r="A16" s="80" t="s">
        <v>11</v>
      </c>
      <c r="B16" s="72"/>
      <c r="C16" s="71"/>
      <c r="D16" s="69"/>
      <c r="E16" s="71"/>
      <c r="F16" s="87"/>
      <c r="G16" s="90">
        <v>11406</v>
      </c>
      <c r="H16" s="65"/>
      <c r="I16" s="69"/>
      <c r="J16" s="65"/>
      <c r="K16" s="94">
        <f t="shared" si="0"/>
      </c>
      <c r="L16" s="98"/>
      <c r="M16" s="70"/>
      <c r="N16" s="70"/>
      <c r="O16" s="93"/>
      <c r="P16" s="97"/>
      <c r="Q16" s="65"/>
      <c r="R16" s="65"/>
      <c r="S16" s="93"/>
      <c r="T16" s="97"/>
      <c r="U16" s="65"/>
      <c r="V16" s="65"/>
      <c r="W16" s="94"/>
      <c r="X16" s="97"/>
      <c r="Y16" s="65"/>
      <c r="Z16" s="65"/>
      <c r="AA16" s="93"/>
      <c r="AB16" s="101"/>
      <c r="AC16" s="67"/>
      <c r="AD16" s="67"/>
      <c r="AE16" s="86"/>
      <c r="AF16" s="97"/>
      <c r="AG16" s="65"/>
      <c r="AH16" s="65"/>
      <c r="AI16" s="93"/>
      <c r="AJ16" s="97"/>
      <c r="AK16" s="65"/>
      <c r="AL16" s="65"/>
      <c r="AM16" s="93"/>
      <c r="AN16" s="97">
        <v>200</v>
      </c>
      <c r="AO16" s="65"/>
      <c r="AP16" s="65"/>
      <c r="AQ16" s="94">
        <f t="shared" si="1"/>
      </c>
      <c r="AR16" s="97"/>
      <c r="AS16" s="65"/>
      <c r="AT16" s="65"/>
      <c r="AU16" s="106">
        <f t="shared" si="2"/>
      </c>
      <c r="AV16" s="97"/>
      <c r="AW16" s="65"/>
      <c r="AX16" s="107"/>
      <c r="AY16" s="65"/>
      <c r="AZ16" s="71">
        <f t="shared" si="3"/>
      </c>
    </row>
    <row r="17" spans="1:52" ht="15.75">
      <c r="A17" s="80" t="s">
        <v>50</v>
      </c>
      <c r="B17" s="72">
        <v>1968</v>
      </c>
      <c r="C17" s="71">
        <v>122</v>
      </c>
      <c r="D17" s="69">
        <f>C17/B17*100</f>
        <v>6.199186991869919</v>
      </c>
      <c r="E17" s="71">
        <v>244</v>
      </c>
      <c r="F17" s="87">
        <f>E17/C17*10</f>
        <v>20</v>
      </c>
      <c r="G17" s="90">
        <v>13084</v>
      </c>
      <c r="H17" s="65"/>
      <c r="I17" s="69"/>
      <c r="J17" s="65"/>
      <c r="K17" s="94">
        <f t="shared" si="0"/>
      </c>
      <c r="L17" s="98"/>
      <c r="M17" s="70"/>
      <c r="N17" s="70"/>
      <c r="O17" s="93"/>
      <c r="P17" s="97"/>
      <c r="Q17" s="65"/>
      <c r="R17" s="65"/>
      <c r="S17" s="93"/>
      <c r="T17" s="97"/>
      <c r="U17" s="65"/>
      <c r="V17" s="65"/>
      <c r="W17" s="94"/>
      <c r="X17" s="97"/>
      <c r="Y17" s="65"/>
      <c r="Z17" s="65"/>
      <c r="AA17" s="93"/>
      <c r="AB17" s="92"/>
      <c r="AC17" s="73"/>
      <c r="AD17" s="73"/>
      <c r="AE17" s="96"/>
      <c r="AF17" s="97">
        <v>70</v>
      </c>
      <c r="AG17" s="65"/>
      <c r="AH17" s="65"/>
      <c r="AI17" s="93"/>
      <c r="AJ17" s="97"/>
      <c r="AK17" s="65"/>
      <c r="AL17" s="65"/>
      <c r="AM17" s="93"/>
      <c r="AN17" s="97">
        <v>235</v>
      </c>
      <c r="AO17" s="65"/>
      <c r="AP17" s="65"/>
      <c r="AQ17" s="94">
        <f t="shared" si="1"/>
      </c>
      <c r="AR17" s="97"/>
      <c r="AS17" s="65"/>
      <c r="AT17" s="65"/>
      <c r="AU17" s="106">
        <f t="shared" si="2"/>
      </c>
      <c r="AV17" s="97"/>
      <c r="AW17" s="65"/>
      <c r="AX17" s="107"/>
      <c r="AY17" s="65"/>
      <c r="AZ17" s="71">
        <f t="shared" si="3"/>
      </c>
    </row>
    <row r="18" spans="1:52" ht="15.75">
      <c r="A18" s="80" t="s">
        <v>13</v>
      </c>
      <c r="B18" s="72"/>
      <c r="C18" s="71"/>
      <c r="D18" s="69"/>
      <c r="E18" s="71"/>
      <c r="F18" s="87"/>
      <c r="G18" s="90">
        <v>5446</v>
      </c>
      <c r="H18" s="65"/>
      <c r="I18" s="69"/>
      <c r="J18" s="65"/>
      <c r="K18" s="94">
        <f t="shared" si="0"/>
      </c>
      <c r="L18" s="98"/>
      <c r="M18" s="70"/>
      <c r="N18" s="70"/>
      <c r="O18" s="93"/>
      <c r="P18" s="97"/>
      <c r="Q18" s="65"/>
      <c r="R18" s="65"/>
      <c r="S18" s="93"/>
      <c r="T18" s="97"/>
      <c r="U18" s="65"/>
      <c r="V18" s="65"/>
      <c r="W18" s="94"/>
      <c r="X18" s="97"/>
      <c r="Y18" s="65"/>
      <c r="Z18" s="65"/>
      <c r="AA18" s="93"/>
      <c r="AB18" s="101"/>
      <c r="AC18" s="67"/>
      <c r="AD18" s="67"/>
      <c r="AE18" s="86"/>
      <c r="AF18" s="97">
        <v>130</v>
      </c>
      <c r="AG18" s="65"/>
      <c r="AH18" s="65"/>
      <c r="AI18" s="93"/>
      <c r="AJ18" s="97"/>
      <c r="AK18" s="65"/>
      <c r="AL18" s="65"/>
      <c r="AM18" s="93">
        <f>IF(AL18&gt;0,AL18/AK18*10,"")</f>
      </c>
      <c r="AN18" s="97">
        <v>547</v>
      </c>
      <c r="AO18" s="65"/>
      <c r="AP18" s="65"/>
      <c r="AQ18" s="94">
        <f t="shared" si="1"/>
      </c>
      <c r="AR18" s="97">
        <v>2.5</v>
      </c>
      <c r="AS18" s="65"/>
      <c r="AT18" s="65"/>
      <c r="AU18" s="106">
        <f t="shared" si="2"/>
      </c>
      <c r="AV18" s="97">
        <v>0.5</v>
      </c>
      <c r="AW18" s="65"/>
      <c r="AX18" s="107"/>
      <c r="AY18" s="65"/>
      <c r="AZ18" s="71">
        <f t="shared" si="3"/>
      </c>
    </row>
    <row r="19" spans="1:52" ht="15.75">
      <c r="A19" s="80" t="s">
        <v>14</v>
      </c>
      <c r="B19" s="72">
        <v>1170</v>
      </c>
      <c r="C19" s="71">
        <v>230</v>
      </c>
      <c r="D19" s="69">
        <f>C19/B19*100</f>
        <v>19.65811965811966</v>
      </c>
      <c r="E19" s="71">
        <v>169</v>
      </c>
      <c r="F19" s="87">
        <f>E19/C19*10</f>
        <v>7.3478260869565215</v>
      </c>
      <c r="G19" s="90">
        <v>8042</v>
      </c>
      <c r="H19" s="65"/>
      <c r="I19" s="69"/>
      <c r="J19" s="65"/>
      <c r="K19" s="94">
        <f t="shared" si="0"/>
      </c>
      <c r="L19" s="98"/>
      <c r="M19" s="70"/>
      <c r="N19" s="70"/>
      <c r="O19" s="93"/>
      <c r="P19" s="97"/>
      <c r="Q19" s="65"/>
      <c r="R19" s="65"/>
      <c r="S19" s="93"/>
      <c r="T19" s="97"/>
      <c r="U19" s="65"/>
      <c r="V19" s="65"/>
      <c r="W19" s="94"/>
      <c r="X19" s="97"/>
      <c r="Y19" s="65"/>
      <c r="Z19" s="65"/>
      <c r="AA19" s="93"/>
      <c r="AB19" s="101">
        <v>620</v>
      </c>
      <c r="AC19" s="67"/>
      <c r="AD19" s="67"/>
      <c r="AE19" s="86"/>
      <c r="AF19" s="97"/>
      <c r="AG19" s="65"/>
      <c r="AH19" s="65"/>
      <c r="AI19" s="93"/>
      <c r="AJ19" s="97"/>
      <c r="AK19" s="65"/>
      <c r="AL19" s="65"/>
      <c r="AM19" s="93"/>
      <c r="AN19" s="97">
        <v>502</v>
      </c>
      <c r="AO19" s="65"/>
      <c r="AP19" s="65"/>
      <c r="AQ19" s="94">
        <f t="shared" si="1"/>
      </c>
      <c r="AR19" s="97">
        <v>11</v>
      </c>
      <c r="AS19" s="65"/>
      <c r="AT19" s="65"/>
      <c r="AU19" s="106">
        <f t="shared" si="2"/>
      </c>
      <c r="AV19" s="97">
        <v>2</v>
      </c>
      <c r="AW19" s="65"/>
      <c r="AX19" s="107"/>
      <c r="AY19" s="65"/>
      <c r="AZ19" s="71">
        <f t="shared" si="3"/>
      </c>
    </row>
    <row r="20" spans="1:52" ht="15.75">
      <c r="A20" s="80" t="s">
        <v>51</v>
      </c>
      <c r="B20" s="72"/>
      <c r="C20" s="71"/>
      <c r="D20" s="69"/>
      <c r="E20" s="71"/>
      <c r="F20" s="87"/>
      <c r="G20" s="90">
        <v>15282</v>
      </c>
      <c r="H20" s="65"/>
      <c r="I20" s="69"/>
      <c r="J20" s="65"/>
      <c r="K20" s="94">
        <f t="shared" si="0"/>
      </c>
      <c r="L20" s="98"/>
      <c r="M20" s="70"/>
      <c r="N20" s="70"/>
      <c r="O20" s="93"/>
      <c r="P20" s="97">
        <v>180</v>
      </c>
      <c r="Q20" s="65"/>
      <c r="R20" s="65"/>
      <c r="S20" s="94">
        <f>IF(R20&gt;0,R20/Q20*10,"")</f>
      </c>
      <c r="T20" s="97">
        <v>898</v>
      </c>
      <c r="U20" s="65"/>
      <c r="V20" s="65"/>
      <c r="W20" s="94"/>
      <c r="X20" s="97"/>
      <c r="Y20" s="65"/>
      <c r="Z20" s="65"/>
      <c r="AA20" s="93"/>
      <c r="AB20" s="101">
        <v>418</v>
      </c>
      <c r="AC20" s="67"/>
      <c r="AD20" s="67"/>
      <c r="AE20" s="86"/>
      <c r="AF20" s="97">
        <v>5</v>
      </c>
      <c r="AG20" s="65"/>
      <c r="AH20" s="65"/>
      <c r="AI20" s="93"/>
      <c r="AJ20" s="97"/>
      <c r="AK20" s="65"/>
      <c r="AL20" s="65"/>
      <c r="AM20" s="93"/>
      <c r="AN20" s="97">
        <v>345</v>
      </c>
      <c r="AO20" s="65"/>
      <c r="AP20" s="65"/>
      <c r="AQ20" s="94">
        <f t="shared" si="1"/>
      </c>
      <c r="AR20" s="97">
        <v>265</v>
      </c>
      <c r="AS20" s="65"/>
      <c r="AT20" s="65"/>
      <c r="AU20" s="106">
        <f t="shared" si="2"/>
      </c>
      <c r="AV20" s="97">
        <v>49</v>
      </c>
      <c r="AW20" s="65"/>
      <c r="AX20" s="107"/>
      <c r="AY20" s="65"/>
      <c r="AZ20" s="71">
        <f t="shared" si="3"/>
      </c>
    </row>
    <row r="21" spans="1:52" ht="15.75">
      <c r="A21" s="80" t="s">
        <v>52</v>
      </c>
      <c r="B21" s="72"/>
      <c r="C21" s="71"/>
      <c r="D21" s="69"/>
      <c r="E21" s="71"/>
      <c r="F21" s="87"/>
      <c r="G21" s="90">
        <v>2459</v>
      </c>
      <c r="H21" s="65"/>
      <c r="I21" s="69"/>
      <c r="J21" s="65"/>
      <c r="K21" s="94">
        <f t="shared" si="0"/>
      </c>
      <c r="L21" s="98"/>
      <c r="M21" s="70"/>
      <c r="N21" s="70"/>
      <c r="O21" s="93"/>
      <c r="P21" s="97"/>
      <c r="Q21" s="65"/>
      <c r="R21" s="65"/>
      <c r="S21" s="93"/>
      <c r="T21" s="97">
        <v>4844</v>
      </c>
      <c r="U21" s="65"/>
      <c r="V21" s="65"/>
      <c r="W21" s="94">
        <f>IF(V21&gt;0,V21/U21*10,"")</f>
      </c>
      <c r="X21" s="98"/>
      <c r="Y21" s="70"/>
      <c r="Z21" s="70"/>
      <c r="AA21" s="93"/>
      <c r="AB21" s="101"/>
      <c r="AC21" s="67"/>
      <c r="AD21" s="67"/>
      <c r="AE21" s="86"/>
      <c r="AF21" s="97"/>
      <c r="AG21" s="65"/>
      <c r="AH21" s="65"/>
      <c r="AI21" s="93"/>
      <c r="AJ21" s="97"/>
      <c r="AK21" s="65"/>
      <c r="AL21" s="65"/>
      <c r="AM21" s="93"/>
      <c r="AN21" s="97">
        <v>738</v>
      </c>
      <c r="AO21" s="65"/>
      <c r="AP21" s="65"/>
      <c r="AQ21" s="94">
        <f t="shared" si="1"/>
      </c>
      <c r="AR21" s="97"/>
      <c r="AS21" s="65"/>
      <c r="AT21" s="65"/>
      <c r="AU21" s="106">
        <f t="shared" si="2"/>
      </c>
      <c r="AV21" s="97">
        <v>55</v>
      </c>
      <c r="AW21" s="65"/>
      <c r="AX21" s="107"/>
      <c r="AY21" s="65"/>
      <c r="AZ21" s="71">
        <f t="shared" si="3"/>
      </c>
    </row>
    <row r="22" spans="1:52" ht="15.75">
      <c r="A22" s="80" t="s">
        <v>17</v>
      </c>
      <c r="B22" s="72"/>
      <c r="C22" s="71"/>
      <c r="D22" s="69"/>
      <c r="E22" s="71"/>
      <c r="F22" s="87"/>
      <c r="G22" s="90">
        <v>5436</v>
      </c>
      <c r="H22" s="65"/>
      <c r="I22" s="69"/>
      <c r="J22" s="65"/>
      <c r="K22" s="94">
        <f t="shared" si="0"/>
      </c>
      <c r="L22" s="98"/>
      <c r="M22" s="65"/>
      <c r="N22" s="70"/>
      <c r="O22" s="93"/>
      <c r="P22" s="97"/>
      <c r="Q22" s="65"/>
      <c r="R22" s="65"/>
      <c r="S22" s="93"/>
      <c r="T22" s="97"/>
      <c r="U22" s="65"/>
      <c r="V22" s="65"/>
      <c r="W22" s="94"/>
      <c r="X22" s="98"/>
      <c r="Y22" s="70"/>
      <c r="Z22" s="70"/>
      <c r="AA22" s="93"/>
      <c r="AB22" s="101"/>
      <c r="AC22" s="67"/>
      <c r="AD22" s="67"/>
      <c r="AE22" s="86"/>
      <c r="AF22" s="97"/>
      <c r="AG22" s="65"/>
      <c r="AH22" s="65"/>
      <c r="AI22" s="93"/>
      <c r="AJ22" s="97"/>
      <c r="AK22" s="65"/>
      <c r="AL22" s="65"/>
      <c r="AM22" s="93"/>
      <c r="AN22" s="97"/>
      <c r="AO22" s="65"/>
      <c r="AP22" s="65"/>
      <c r="AQ22" s="94"/>
      <c r="AR22" s="97">
        <v>11</v>
      </c>
      <c r="AS22" s="65"/>
      <c r="AT22" s="65"/>
      <c r="AU22" s="106">
        <f t="shared" si="2"/>
      </c>
      <c r="AV22" s="97">
        <v>1</v>
      </c>
      <c r="AW22" s="65"/>
      <c r="AX22" s="107"/>
      <c r="AY22" s="65"/>
      <c r="AZ22" s="71">
        <f t="shared" si="3"/>
      </c>
    </row>
    <row r="23" spans="1:52" ht="15.75">
      <c r="A23" s="80" t="s">
        <v>18</v>
      </c>
      <c r="B23" s="72"/>
      <c r="C23" s="71"/>
      <c r="D23" s="69"/>
      <c r="E23" s="71"/>
      <c r="F23" s="87"/>
      <c r="G23" s="90">
        <v>9034</v>
      </c>
      <c r="H23" s="65"/>
      <c r="I23" s="69"/>
      <c r="J23" s="65"/>
      <c r="K23" s="94">
        <f t="shared" si="0"/>
      </c>
      <c r="L23" s="97">
        <v>1697</v>
      </c>
      <c r="M23" s="65"/>
      <c r="N23" s="65"/>
      <c r="O23" s="94">
        <f>IF(N23&gt;0,N23/M23*10,"")</f>
      </c>
      <c r="P23" s="97">
        <v>2020</v>
      </c>
      <c r="Q23" s="65"/>
      <c r="R23" s="65"/>
      <c r="S23" s="93"/>
      <c r="T23" s="97"/>
      <c r="U23" s="65"/>
      <c r="V23" s="65"/>
      <c r="W23" s="94"/>
      <c r="X23" s="98"/>
      <c r="Y23" s="70"/>
      <c r="Z23" s="70"/>
      <c r="AA23" s="93"/>
      <c r="AB23" s="101"/>
      <c r="AC23" s="67"/>
      <c r="AD23" s="67"/>
      <c r="AE23" s="86"/>
      <c r="AF23" s="97"/>
      <c r="AG23" s="65"/>
      <c r="AH23" s="65"/>
      <c r="AI23" s="93"/>
      <c r="AJ23" s="97">
        <v>15</v>
      </c>
      <c r="AK23" s="65"/>
      <c r="AL23" s="65"/>
      <c r="AM23" s="93"/>
      <c r="AN23" s="97">
        <v>1487</v>
      </c>
      <c r="AO23" s="65"/>
      <c r="AP23" s="65"/>
      <c r="AQ23" s="94">
        <f>IF(AP23&gt;0,AP23/AO23*10,"")</f>
      </c>
      <c r="AR23" s="97">
        <v>8</v>
      </c>
      <c r="AS23" s="65"/>
      <c r="AT23" s="65"/>
      <c r="AU23" s="106">
        <f t="shared" si="2"/>
      </c>
      <c r="AV23" s="97">
        <v>42</v>
      </c>
      <c r="AW23" s="65"/>
      <c r="AX23" s="107"/>
      <c r="AY23" s="65"/>
      <c r="AZ23" s="71">
        <f t="shared" si="3"/>
      </c>
    </row>
    <row r="24" spans="1:52" ht="15.75">
      <c r="A24" s="80" t="s">
        <v>53</v>
      </c>
      <c r="B24" s="72"/>
      <c r="C24" s="71"/>
      <c r="D24" s="69"/>
      <c r="E24" s="71"/>
      <c r="F24" s="87"/>
      <c r="G24" s="90">
        <v>10942</v>
      </c>
      <c r="H24" s="65"/>
      <c r="I24" s="69"/>
      <c r="J24" s="65"/>
      <c r="K24" s="94">
        <f t="shared" si="0"/>
      </c>
      <c r="L24" s="97">
        <v>10037</v>
      </c>
      <c r="M24" s="65"/>
      <c r="N24" s="65"/>
      <c r="O24" s="94">
        <f>IF(N24&gt;0,N24/M24*10,"")</f>
      </c>
      <c r="P24" s="97">
        <v>78</v>
      </c>
      <c r="Q24" s="65"/>
      <c r="R24" s="65"/>
      <c r="S24" s="93">
        <f>IF(R24&gt;0,R24/Q24*10,"")</f>
      </c>
      <c r="T24" s="97">
        <v>150</v>
      </c>
      <c r="U24" s="65"/>
      <c r="V24" s="65"/>
      <c r="W24" s="94"/>
      <c r="X24" s="98"/>
      <c r="Y24" s="70"/>
      <c r="Z24" s="70"/>
      <c r="AA24" s="93"/>
      <c r="AB24" s="101"/>
      <c r="AC24" s="67"/>
      <c r="AD24" s="67"/>
      <c r="AE24" s="86"/>
      <c r="AF24" s="97">
        <v>102</v>
      </c>
      <c r="AG24" s="65"/>
      <c r="AH24" s="65"/>
      <c r="AI24" s="93"/>
      <c r="AJ24" s="97"/>
      <c r="AK24" s="65"/>
      <c r="AL24" s="65"/>
      <c r="AM24" s="93"/>
      <c r="AN24" s="97"/>
      <c r="AO24" s="65"/>
      <c r="AP24" s="65"/>
      <c r="AQ24" s="94"/>
      <c r="AR24" s="97">
        <v>850</v>
      </c>
      <c r="AS24" s="65"/>
      <c r="AT24" s="65"/>
      <c r="AU24" s="106">
        <f t="shared" si="2"/>
      </c>
      <c r="AV24" s="97">
        <v>145</v>
      </c>
      <c r="AW24" s="65"/>
      <c r="AX24" s="107"/>
      <c r="AY24" s="65"/>
      <c r="AZ24" s="71">
        <f t="shared" si="3"/>
      </c>
    </row>
    <row r="25" spans="1:52" ht="15.75">
      <c r="A25" s="80" t="s">
        <v>20</v>
      </c>
      <c r="B25" s="72">
        <v>298</v>
      </c>
      <c r="C25" s="71"/>
      <c r="D25" s="69"/>
      <c r="E25" s="71"/>
      <c r="F25" s="87"/>
      <c r="G25" s="90">
        <v>25339</v>
      </c>
      <c r="H25" s="65"/>
      <c r="I25" s="69"/>
      <c r="J25" s="65"/>
      <c r="K25" s="94">
        <f t="shared" si="0"/>
      </c>
      <c r="L25" s="97">
        <v>1232</v>
      </c>
      <c r="M25" s="65"/>
      <c r="N25" s="65"/>
      <c r="O25" s="94">
        <f>IF(N25&gt;0,N25/M25*10,"")</f>
      </c>
      <c r="P25" s="97">
        <v>2278</v>
      </c>
      <c r="Q25" s="65"/>
      <c r="R25" s="65"/>
      <c r="S25" s="93">
        <f>IF(R25&gt;0,R25/Q25*10,"")</f>
      </c>
      <c r="T25" s="97">
        <v>793</v>
      </c>
      <c r="U25" s="65"/>
      <c r="V25" s="65"/>
      <c r="W25" s="94">
        <f>IF(V25&gt;0,V25/U25*10,"")</f>
      </c>
      <c r="X25" s="98"/>
      <c r="Y25" s="70"/>
      <c r="Z25" s="70"/>
      <c r="AA25" s="87"/>
      <c r="AB25" s="101">
        <v>728</v>
      </c>
      <c r="AC25" s="67"/>
      <c r="AD25" s="67"/>
      <c r="AE25" s="86"/>
      <c r="AF25" s="97"/>
      <c r="AG25" s="65"/>
      <c r="AH25" s="65"/>
      <c r="AI25" s="93"/>
      <c r="AJ25" s="97"/>
      <c r="AK25" s="65"/>
      <c r="AL25" s="65"/>
      <c r="AM25" s="93"/>
      <c r="AN25" s="97">
        <v>2632</v>
      </c>
      <c r="AO25" s="65"/>
      <c r="AP25" s="65"/>
      <c r="AQ25" s="94">
        <f>IF(AP25&gt;0,AP25/AO25*10,"")</f>
      </c>
      <c r="AR25" s="97">
        <v>25</v>
      </c>
      <c r="AS25" s="65"/>
      <c r="AT25" s="65"/>
      <c r="AU25" s="94">
        <f t="shared" si="2"/>
      </c>
      <c r="AV25" s="97"/>
      <c r="AW25" s="65"/>
      <c r="AX25" s="107"/>
      <c r="AY25" s="65"/>
      <c r="AZ25" s="71">
        <f t="shared" si="3"/>
      </c>
    </row>
    <row r="26" spans="1:52" ht="15.75">
      <c r="A26" s="80" t="s">
        <v>44</v>
      </c>
      <c r="B26" s="72"/>
      <c r="C26" s="71"/>
      <c r="D26" s="69"/>
      <c r="E26" s="71"/>
      <c r="F26" s="87"/>
      <c r="G26" s="90"/>
      <c r="H26" s="65"/>
      <c r="I26" s="69"/>
      <c r="J26" s="65"/>
      <c r="K26" s="94"/>
      <c r="L26" s="97"/>
      <c r="M26" s="65"/>
      <c r="N26" s="65"/>
      <c r="O26" s="94"/>
      <c r="P26" s="97"/>
      <c r="Q26" s="65"/>
      <c r="R26" s="65"/>
      <c r="S26" s="93"/>
      <c r="T26" s="97"/>
      <c r="U26" s="65"/>
      <c r="V26" s="65"/>
      <c r="W26" s="94"/>
      <c r="X26" s="98"/>
      <c r="Y26" s="70"/>
      <c r="Z26" s="70"/>
      <c r="AA26" s="87"/>
      <c r="AB26" s="101"/>
      <c r="AC26" s="67"/>
      <c r="AD26" s="67"/>
      <c r="AE26" s="86"/>
      <c r="AF26" s="97"/>
      <c r="AG26" s="65"/>
      <c r="AH26" s="65"/>
      <c r="AI26" s="93"/>
      <c r="AJ26" s="97"/>
      <c r="AK26" s="65"/>
      <c r="AL26" s="65"/>
      <c r="AM26" s="93"/>
      <c r="AN26" s="97"/>
      <c r="AO26" s="65"/>
      <c r="AP26" s="65"/>
      <c r="AQ26" s="94"/>
      <c r="AR26" s="97"/>
      <c r="AS26" s="65"/>
      <c r="AT26" s="65"/>
      <c r="AU26" s="94"/>
      <c r="AV26" s="97">
        <v>89</v>
      </c>
      <c r="AW26" s="65">
        <v>1.5</v>
      </c>
      <c r="AX26" s="107">
        <f>AW26/AV26*100</f>
        <v>1.6853932584269662</v>
      </c>
      <c r="AY26" s="65">
        <v>4.8</v>
      </c>
      <c r="AZ26" s="71">
        <f t="shared" si="3"/>
        <v>31.999999999999996</v>
      </c>
    </row>
    <row r="27" spans="1:52" ht="15.75">
      <c r="A27" s="81" t="s">
        <v>64</v>
      </c>
      <c r="B27" s="74">
        <f>SUM(B5:B25)</f>
        <v>5934</v>
      </c>
      <c r="C27" s="74">
        <f>SUM(C5:C25)</f>
        <v>517</v>
      </c>
      <c r="D27" s="108">
        <f>C27/B27*100</f>
        <v>8.712504213009774</v>
      </c>
      <c r="E27" s="74">
        <f>SUM(E5:E25)</f>
        <v>628</v>
      </c>
      <c r="F27" s="109">
        <f>E27/C27*10</f>
        <v>12.147001934235977</v>
      </c>
      <c r="G27" s="91">
        <f>SUM(G5:G25)</f>
        <v>216725</v>
      </c>
      <c r="H27" s="75">
        <f>SUM(H6:H25)</f>
        <v>0</v>
      </c>
      <c r="I27" s="76">
        <f>H27/G27*100</f>
        <v>0</v>
      </c>
      <c r="J27" s="75">
        <f>SUM(J6:J25)</f>
        <v>0</v>
      </c>
      <c r="K27" s="95">
        <f t="shared" si="0"/>
      </c>
      <c r="L27" s="91">
        <f>SUM(L5:L25)</f>
        <v>12966</v>
      </c>
      <c r="M27" s="75">
        <f>SUM(M6:M25)</f>
        <v>0</v>
      </c>
      <c r="N27" s="75">
        <f>SUM(N6:N25)</f>
        <v>0</v>
      </c>
      <c r="O27" s="95">
        <f>IF(N27&gt;0,N27/M27*10,"")</f>
      </c>
      <c r="P27" s="91">
        <f>SUM(P5:P25)</f>
        <v>4698</v>
      </c>
      <c r="Q27" s="75">
        <f>SUM(Q6:Q25)</f>
        <v>0</v>
      </c>
      <c r="R27" s="75">
        <f>SUM(R6:R25)</f>
        <v>0</v>
      </c>
      <c r="S27" s="99">
        <f>IF(R27&gt;0,R27/Q27*10,"")</f>
      </c>
      <c r="T27" s="91">
        <f>SUM(T5:T25)</f>
        <v>6685</v>
      </c>
      <c r="U27" s="75">
        <f>SUM(U6:U25)</f>
        <v>0</v>
      </c>
      <c r="V27" s="75">
        <f>SUM(V6:V25)</f>
        <v>0</v>
      </c>
      <c r="W27" s="99">
        <f>IF(V27&gt;0,V27/U27*10,"")</f>
      </c>
      <c r="X27" s="91">
        <f>SUM(X5:X25)</f>
        <v>652</v>
      </c>
      <c r="Y27" s="75">
        <f>SUM(Y6:Y25)</f>
        <v>0</v>
      </c>
      <c r="Z27" s="75">
        <f>SUM(Z6:Z25)</f>
        <v>0</v>
      </c>
      <c r="AA27" s="99" t="e">
        <f>Z27/Y27*10</f>
        <v>#DIV/0!</v>
      </c>
      <c r="AB27" s="102">
        <f>SUM(AB6:AB25)</f>
        <v>3515</v>
      </c>
      <c r="AC27" s="74">
        <f>SUM(AC6:AC25)</f>
        <v>0</v>
      </c>
      <c r="AD27" s="74">
        <f>SUM(AD6:AD25)</f>
        <v>0</v>
      </c>
      <c r="AE27" s="103" t="e">
        <f>AD27/AC27*10</f>
        <v>#DIV/0!</v>
      </c>
      <c r="AF27" s="91">
        <f>SUM(AF5:AF25)</f>
        <v>5393</v>
      </c>
      <c r="AG27" s="75"/>
      <c r="AH27" s="75"/>
      <c r="AI27" s="104"/>
      <c r="AJ27" s="91">
        <f>SUM(AJ5:AJ25)</f>
        <v>15</v>
      </c>
      <c r="AK27" s="75"/>
      <c r="AL27" s="75"/>
      <c r="AM27" s="104"/>
      <c r="AN27" s="105">
        <f>SUM(AN6:AN25)</f>
        <v>13021</v>
      </c>
      <c r="AO27" s="78">
        <f>SUM(AO6:AO25)</f>
        <v>0</v>
      </c>
      <c r="AP27" s="78">
        <f>SUM(AP6:AP25)</f>
        <v>0</v>
      </c>
      <c r="AQ27" s="95">
        <f>IF(AP27&gt;0,AP27/AO27*10,"")</f>
      </c>
      <c r="AR27" s="91">
        <f>SUM(AR5:AR25)</f>
        <v>1504.9</v>
      </c>
      <c r="AS27" s="75">
        <f>SUM(AS5:AS25)</f>
        <v>0</v>
      </c>
      <c r="AT27" s="75">
        <f>SUM(AT5:AT25)</f>
        <v>0</v>
      </c>
      <c r="AU27" s="95" t="e">
        <f>AT27/AS27*10</f>
        <v>#DIV/0!</v>
      </c>
      <c r="AV27" s="91">
        <f>SUM(AV5:AV26)</f>
        <v>1328.1</v>
      </c>
      <c r="AW27" s="91">
        <f>SUM(AW5:AW26)</f>
        <v>8.5</v>
      </c>
      <c r="AX27" s="77">
        <f>AW27/AV27*100</f>
        <v>0.640012047285596</v>
      </c>
      <c r="AY27" s="91">
        <f>SUM(AY5:AY26)</f>
        <v>184.8</v>
      </c>
      <c r="AZ27" s="148">
        <f t="shared" si="3"/>
        <v>217.41176470588238</v>
      </c>
    </row>
    <row r="28" spans="1:52" ht="15.75">
      <c r="A28" s="82" t="s">
        <v>22</v>
      </c>
      <c r="B28" s="83">
        <v>7277</v>
      </c>
      <c r="C28" s="83">
        <v>2310</v>
      </c>
      <c r="D28" s="69">
        <v>31.743850487838394</v>
      </c>
      <c r="E28" s="83">
        <v>1507</v>
      </c>
      <c r="F28" s="88">
        <v>6.523809523809524</v>
      </c>
      <c r="G28" s="92"/>
      <c r="H28" s="73"/>
      <c r="I28" s="69"/>
      <c r="J28" s="73"/>
      <c r="K28" s="96"/>
      <c r="L28" s="92"/>
      <c r="M28" s="73"/>
      <c r="N28" s="73"/>
      <c r="O28" s="96"/>
      <c r="P28" s="92"/>
      <c r="Q28" s="73"/>
      <c r="R28" s="73"/>
      <c r="S28" s="96"/>
      <c r="T28" s="92"/>
      <c r="U28" s="73"/>
      <c r="V28" s="73"/>
      <c r="W28" s="96"/>
      <c r="X28" s="92"/>
      <c r="Y28" s="73"/>
      <c r="Z28" s="73"/>
      <c r="AA28" s="96"/>
      <c r="AB28" s="92"/>
      <c r="AC28" s="73"/>
      <c r="AD28" s="73"/>
      <c r="AE28" s="96"/>
      <c r="AF28" s="92"/>
      <c r="AG28" s="73"/>
      <c r="AH28" s="73"/>
      <c r="AI28" s="96"/>
      <c r="AJ28" s="92"/>
      <c r="AK28" s="73"/>
      <c r="AL28" s="73"/>
      <c r="AM28" s="96"/>
      <c r="AN28" s="92"/>
      <c r="AO28" s="73"/>
      <c r="AP28" s="73"/>
      <c r="AQ28" s="88"/>
      <c r="AR28" s="92"/>
      <c r="AS28" s="73"/>
      <c r="AT28" s="73"/>
      <c r="AU28" s="88"/>
      <c r="AV28" s="92">
        <v>1282.7</v>
      </c>
      <c r="AW28" s="73">
        <v>0.5</v>
      </c>
      <c r="AX28" s="149">
        <v>0.03898027598035394</v>
      </c>
      <c r="AY28" s="73">
        <v>15</v>
      </c>
      <c r="AZ28" s="73">
        <v>300</v>
      </c>
    </row>
  </sheetData>
  <mergeCells count="15">
    <mergeCell ref="AV3:AZ3"/>
    <mergeCell ref="AF3:AI3"/>
    <mergeCell ref="AJ3:AM3"/>
    <mergeCell ref="AN3:AQ3"/>
    <mergeCell ref="AR3:AU3"/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120" t="s">
        <v>46</v>
      </c>
      <c r="B1" s="120"/>
      <c r="C1" s="120"/>
      <c r="D1" s="120"/>
      <c r="E1" s="120"/>
      <c r="F1" s="120"/>
      <c r="G1" s="120"/>
      <c r="H1" s="121">
        <v>42942</v>
      </c>
      <c r="I1" s="122"/>
    </row>
    <row r="2" spans="1:9" ht="18.75">
      <c r="A2" s="45"/>
      <c r="F2" s="123"/>
      <c r="G2" s="123"/>
      <c r="H2" s="124"/>
      <c r="I2" s="124"/>
    </row>
    <row r="3" spans="1:9" ht="18.75">
      <c r="A3" s="125" t="s">
        <v>65</v>
      </c>
      <c r="B3" s="125" t="s">
        <v>66</v>
      </c>
      <c r="C3" s="125"/>
      <c r="D3" s="125"/>
      <c r="E3" s="125"/>
      <c r="F3" s="125"/>
      <c r="G3" s="125"/>
      <c r="H3" s="125"/>
      <c r="I3" s="125"/>
    </row>
    <row r="4" spans="1:9" ht="18.75">
      <c r="A4" s="125"/>
      <c r="B4" s="125" t="s">
        <v>67</v>
      </c>
      <c r="C4" s="125"/>
      <c r="D4" s="125"/>
      <c r="E4" s="125"/>
      <c r="F4" s="125" t="s">
        <v>68</v>
      </c>
      <c r="G4" s="125"/>
      <c r="H4" s="125"/>
      <c r="I4" s="125"/>
    </row>
    <row r="5" spans="1:9" ht="18.75">
      <c r="A5" s="125"/>
      <c r="B5" s="48" t="s">
        <v>23</v>
      </c>
      <c r="C5" s="48" t="s">
        <v>69</v>
      </c>
      <c r="D5" s="48" t="s">
        <v>70</v>
      </c>
      <c r="E5" s="48" t="s">
        <v>21</v>
      </c>
      <c r="F5" s="48" t="s">
        <v>23</v>
      </c>
      <c r="G5" s="48" t="s">
        <v>69</v>
      </c>
      <c r="H5" s="48" t="s">
        <v>70</v>
      </c>
      <c r="I5" s="48" t="s">
        <v>21</v>
      </c>
    </row>
    <row r="6" spans="1:9" ht="18.75">
      <c r="A6" s="49" t="s">
        <v>1</v>
      </c>
      <c r="B6" s="46">
        <v>469</v>
      </c>
      <c r="C6" s="46">
        <v>384</v>
      </c>
      <c r="D6" s="46">
        <v>318</v>
      </c>
      <c r="E6" s="47">
        <f aca="true" t="shared" si="0" ref="E6:E26">D6/B6*100</f>
        <v>67.80383795309169</v>
      </c>
      <c r="F6" s="47"/>
      <c r="G6" s="47"/>
      <c r="H6" s="47"/>
      <c r="I6" s="47"/>
    </row>
    <row r="7" spans="1:9" ht="18.75">
      <c r="A7" s="49" t="s">
        <v>48</v>
      </c>
      <c r="B7" s="50">
        <v>5955</v>
      </c>
      <c r="C7" s="46">
        <v>4987</v>
      </c>
      <c r="D7" s="46">
        <v>4957</v>
      </c>
      <c r="E7" s="47">
        <f t="shared" si="0"/>
        <v>83.24097397145256</v>
      </c>
      <c r="F7" s="51">
        <v>4499</v>
      </c>
      <c r="G7" s="47">
        <v>1529</v>
      </c>
      <c r="H7" s="47">
        <v>1400</v>
      </c>
      <c r="I7" s="47">
        <f aca="true" t="shared" si="1" ref="I7:I14">H7/F7*100</f>
        <v>31.118026228050677</v>
      </c>
    </row>
    <row r="8" spans="1:9" ht="18.75">
      <c r="A8" s="49" t="s">
        <v>49</v>
      </c>
      <c r="B8" s="50">
        <v>5042</v>
      </c>
      <c r="C8" s="46">
        <v>5042</v>
      </c>
      <c r="D8" s="46">
        <v>5042</v>
      </c>
      <c r="E8" s="47">
        <f t="shared" si="0"/>
        <v>100</v>
      </c>
      <c r="F8" s="51">
        <v>3022</v>
      </c>
      <c r="G8" s="47">
        <v>1843</v>
      </c>
      <c r="H8" s="47">
        <v>1525</v>
      </c>
      <c r="I8" s="47">
        <f t="shared" si="1"/>
        <v>50.46326935804103</v>
      </c>
    </row>
    <row r="9" spans="1:9" ht="18.75">
      <c r="A9" s="49" t="s">
        <v>4</v>
      </c>
      <c r="B9" s="50">
        <v>3723</v>
      </c>
      <c r="C9" s="46">
        <v>3234</v>
      </c>
      <c r="D9" s="46">
        <v>3039</v>
      </c>
      <c r="E9" s="47">
        <f t="shared" si="0"/>
        <v>81.62771958098308</v>
      </c>
      <c r="F9" s="51">
        <v>2482</v>
      </c>
      <c r="G9" s="47">
        <v>751</v>
      </c>
      <c r="H9" s="47">
        <v>541</v>
      </c>
      <c r="I9" s="47">
        <f t="shared" si="1"/>
        <v>21.796937953263498</v>
      </c>
    </row>
    <row r="10" spans="1:9" ht="18.75">
      <c r="A10" s="49" t="s">
        <v>5</v>
      </c>
      <c r="B10" s="50">
        <v>2759</v>
      </c>
      <c r="C10" s="46">
        <v>2759</v>
      </c>
      <c r="D10" s="46">
        <v>2759</v>
      </c>
      <c r="E10" s="47">
        <f t="shared" si="0"/>
        <v>100</v>
      </c>
      <c r="F10" s="51">
        <v>185</v>
      </c>
      <c r="G10" s="47">
        <v>185</v>
      </c>
      <c r="H10" s="47">
        <v>185</v>
      </c>
      <c r="I10" s="47">
        <f t="shared" si="1"/>
        <v>100</v>
      </c>
    </row>
    <row r="11" spans="1:9" ht="18.75">
      <c r="A11" s="49" t="s">
        <v>43</v>
      </c>
      <c r="B11" s="50">
        <v>3383</v>
      </c>
      <c r="C11" s="46">
        <v>3112</v>
      </c>
      <c r="D11" s="46">
        <v>3078</v>
      </c>
      <c r="E11" s="47">
        <f t="shared" si="0"/>
        <v>90.98433343186521</v>
      </c>
      <c r="F11" s="51">
        <v>6286</v>
      </c>
      <c r="G11" s="47">
        <v>3143</v>
      </c>
      <c r="H11" s="47">
        <v>2200</v>
      </c>
      <c r="I11" s="47">
        <f t="shared" si="1"/>
        <v>34.998409163219854</v>
      </c>
    </row>
    <row r="12" spans="1:9" ht="18.75">
      <c r="A12" s="49" t="s">
        <v>6</v>
      </c>
      <c r="B12" s="50">
        <v>4080</v>
      </c>
      <c r="C12" s="46">
        <v>4080</v>
      </c>
      <c r="D12" s="46">
        <v>4080</v>
      </c>
      <c r="E12" s="47">
        <f t="shared" si="0"/>
        <v>100</v>
      </c>
      <c r="F12" s="51">
        <v>2472</v>
      </c>
      <c r="G12" s="47">
        <v>300</v>
      </c>
      <c r="H12" s="47">
        <v>300</v>
      </c>
      <c r="I12" s="47">
        <f t="shared" si="1"/>
        <v>12.135922330097088</v>
      </c>
    </row>
    <row r="13" spans="1:9" ht="18.75">
      <c r="A13" s="49" t="s">
        <v>7</v>
      </c>
      <c r="B13" s="50">
        <v>4367</v>
      </c>
      <c r="C13" s="46">
        <v>4347</v>
      </c>
      <c r="D13" s="46">
        <v>4195</v>
      </c>
      <c r="E13" s="47">
        <f t="shared" si="0"/>
        <v>96.06136936111747</v>
      </c>
      <c r="F13" s="51">
        <v>10375</v>
      </c>
      <c r="G13" s="47">
        <v>1491</v>
      </c>
      <c r="H13" s="47">
        <v>1277</v>
      </c>
      <c r="I13" s="47">
        <f t="shared" si="1"/>
        <v>12.30843373493976</v>
      </c>
    </row>
    <row r="14" spans="1:9" ht="18.75">
      <c r="A14" s="49" t="s">
        <v>8</v>
      </c>
      <c r="B14" s="50">
        <v>2564</v>
      </c>
      <c r="C14" s="46">
        <v>2246</v>
      </c>
      <c r="D14" s="46">
        <v>1968</v>
      </c>
      <c r="E14" s="47">
        <f t="shared" si="0"/>
        <v>76.75507020280811</v>
      </c>
      <c r="F14" s="51">
        <v>1394</v>
      </c>
      <c r="G14" s="47">
        <v>564</v>
      </c>
      <c r="H14" s="47">
        <v>535</v>
      </c>
      <c r="I14" s="47">
        <f t="shared" si="1"/>
        <v>38.37876614060258</v>
      </c>
    </row>
    <row r="15" spans="1:9" ht="18.75">
      <c r="A15" s="49" t="s">
        <v>9</v>
      </c>
      <c r="B15" s="50">
        <v>484</v>
      </c>
      <c r="C15" s="46">
        <v>484</v>
      </c>
      <c r="D15" s="46">
        <v>484</v>
      </c>
      <c r="E15" s="47">
        <f t="shared" si="0"/>
        <v>100</v>
      </c>
      <c r="F15" s="51">
        <v>961</v>
      </c>
      <c r="G15" s="47">
        <v>961</v>
      </c>
      <c r="H15" s="47">
        <v>961</v>
      </c>
      <c r="I15" s="47">
        <f aca="true" t="shared" si="2" ref="I15:I21">H15/F15*100</f>
        <v>100</v>
      </c>
    </row>
    <row r="16" spans="1:9" ht="18.75">
      <c r="A16" s="49" t="s">
        <v>10</v>
      </c>
      <c r="B16" s="50">
        <v>3067</v>
      </c>
      <c r="C16" s="46">
        <v>3067</v>
      </c>
      <c r="D16" s="46">
        <v>3067</v>
      </c>
      <c r="E16" s="47">
        <f t="shared" si="0"/>
        <v>100</v>
      </c>
      <c r="F16" s="51">
        <v>1386</v>
      </c>
      <c r="G16" s="47">
        <v>800</v>
      </c>
      <c r="H16" s="47">
        <v>800</v>
      </c>
      <c r="I16" s="47">
        <f t="shared" si="2"/>
        <v>57.72005772005772</v>
      </c>
    </row>
    <row r="17" spans="1:9" ht="18.75">
      <c r="A17" s="49" t="s">
        <v>11</v>
      </c>
      <c r="B17" s="50">
        <v>1581</v>
      </c>
      <c r="C17" s="46">
        <v>1581</v>
      </c>
      <c r="D17" s="46">
        <v>1581</v>
      </c>
      <c r="E17" s="47">
        <f t="shared" si="0"/>
        <v>100</v>
      </c>
      <c r="F17" s="51">
        <v>600</v>
      </c>
      <c r="G17" s="47">
        <v>450</v>
      </c>
      <c r="H17" s="47">
        <v>450</v>
      </c>
      <c r="I17" s="47">
        <f t="shared" si="2"/>
        <v>75</v>
      </c>
    </row>
    <row r="18" spans="1:9" ht="18.75">
      <c r="A18" s="49" t="s">
        <v>50</v>
      </c>
      <c r="B18" s="50">
        <v>3570</v>
      </c>
      <c r="C18" s="46">
        <v>3570</v>
      </c>
      <c r="D18" s="46">
        <v>3441</v>
      </c>
      <c r="E18" s="47">
        <f t="shared" si="0"/>
        <v>96.38655462184875</v>
      </c>
      <c r="F18" s="51">
        <v>1662</v>
      </c>
      <c r="G18" s="47">
        <v>853</v>
      </c>
      <c r="H18" s="47">
        <v>853</v>
      </c>
      <c r="I18" s="47">
        <f t="shared" si="2"/>
        <v>51.323706377858</v>
      </c>
    </row>
    <row r="19" spans="1:9" ht="18.75">
      <c r="A19" s="49" t="s">
        <v>13</v>
      </c>
      <c r="B19" s="50">
        <v>1603</v>
      </c>
      <c r="C19" s="46">
        <v>1603</v>
      </c>
      <c r="D19" s="46">
        <v>1603</v>
      </c>
      <c r="E19" s="47">
        <f t="shared" si="0"/>
        <v>100</v>
      </c>
      <c r="F19" s="51">
        <v>1816</v>
      </c>
      <c r="G19" s="47">
        <v>1177</v>
      </c>
      <c r="H19" s="47">
        <v>1078</v>
      </c>
      <c r="I19" s="47">
        <f t="shared" si="2"/>
        <v>59.36123348017621</v>
      </c>
    </row>
    <row r="20" spans="1:9" ht="18.75">
      <c r="A20" s="49" t="s">
        <v>14</v>
      </c>
      <c r="B20" s="50">
        <v>3124</v>
      </c>
      <c r="C20" s="46">
        <v>2615</v>
      </c>
      <c r="D20" s="46">
        <v>2070</v>
      </c>
      <c r="E20" s="47">
        <f t="shared" si="0"/>
        <v>66.26120358514724</v>
      </c>
      <c r="F20" s="51">
        <v>3555</v>
      </c>
      <c r="G20" s="47">
        <v>1200</v>
      </c>
      <c r="H20" s="47">
        <v>960</v>
      </c>
      <c r="I20" s="47">
        <f t="shared" si="2"/>
        <v>27.004219409282697</v>
      </c>
    </row>
    <row r="21" spans="1:9" ht="18.75">
      <c r="A21" s="49" t="s">
        <v>51</v>
      </c>
      <c r="B21" s="50">
        <v>1751</v>
      </c>
      <c r="C21" s="46">
        <v>1530</v>
      </c>
      <c r="D21" s="46">
        <v>1350</v>
      </c>
      <c r="E21" s="47">
        <f t="shared" si="0"/>
        <v>77.09880068532267</v>
      </c>
      <c r="F21" s="51">
        <v>4172</v>
      </c>
      <c r="G21" s="47">
        <v>2540</v>
      </c>
      <c r="H21" s="47">
        <v>2470</v>
      </c>
      <c r="I21" s="47">
        <f t="shared" si="2"/>
        <v>59.20421860019175</v>
      </c>
    </row>
    <row r="22" spans="1:9" ht="18.75">
      <c r="A22" s="49" t="s">
        <v>52</v>
      </c>
      <c r="B22" s="50">
        <v>2838</v>
      </c>
      <c r="C22" s="46">
        <v>2500</v>
      </c>
      <c r="D22" s="46">
        <v>2000</v>
      </c>
      <c r="E22" s="47">
        <f t="shared" si="0"/>
        <v>70.47216349541931</v>
      </c>
      <c r="F22" s="51">
        <v>3098</v>
      </c>
      <c r="G22" s="47"/>
      <c r="H22" s="47"/>
      <c r="I22" s="47"/>
    </row>
    <row r="23" spans="1:9" ht="18.75">
      <c r="A23" s="49" t="s">
        <v>17</v>
      </c>
      <c r="B23" s="50">
        <v>3326</v>
      </c>
      <c r="C23" s="46">
        <v>3126</v>
      </c>
      <c r="D23" s="46">
        <v>2880</v>
      </c>
      <c r="E23" s="47">
        <f t="shared" si="0"/>
        <v>86.59049909801564</v>
      </c>
      <c r="F23" s="51">
        <v>1121</v>
      </c>
      <c r="G23" s="47">
        <v>1121</v>
      </c>
      <c r="H23" s="47">
        <v>913</v>
      </c>
      <c r="I23" s="47">
        <f>H23/F23*100</f>
        <v>81.44513826940232</v>
      </c>
    </row>
    <row r="24" spans="1:9" ht="18.75">
      <c r="A24" s="49" t="s">
        <v>18</v>
      </c>
      <c r="B24" s="50">
        <v>5716</v>
      </c>
      <c r="C24" s="46">
        <v>3662</v>
      </c>
      <c r="D24" s="46">
        <v>3662</v>
      </c>
      <c r="E24" s="47">
        <f t="shared" si="0"/>
        <v>64.06578026592022</v>
      </c>
      <c r="F24" s="51">
        <v>2025</v>
      </c>
      <c r="G24" s="47"/>
      <c r="H24" s="47"/>
      <c r="I24" s="47"/>
    </row>
    <row r="25" spans="1:9" ht="18.75">
      <c r="A25" s="49" t="s">
        <v>53</v>
      </c>
      <c r="B25" s="50">
        <v>4165</v>
      </c>
      <c r="C25" s="46">
        <v>3996</v>
      </c>
      <c r="D25" s="46">
        <v>3278</v>
      </c>
      <c r="E25" s="47">
        <f t="shared" si="0"/>
        <v>78.70348139255702</v>
      </c>
      <c r="F25" s="51">
        <v>1570</v>
      </c>
      <c r="G25" s="47">
        <v>1002</v>
      </c>
      <c r="H25" s="47">
        <v>696</v>
      </c>
      <c r="I25" s="47">
        <f>H25/F25*100</f>
        <v>44.3312101910828</v>
      </c>
    </row>
    <row r="26" spans="1:9" ht="18.75">
      <c r="A26" s="49" t="s">
        <v>20</v>
      </c>
      <c r="B26" s="50">
        <v>4379</v>
      </c>
      <c r="C26" s="46">
        <v>3837</v>
      </c>
      <c r="D26" s="46">
        <v>3554</v>
      </c>
      <c r="E26" s="47">
        <f t="shared" si="0"/>
        <v>81.16008221055036</v>
      </c>
      <c r="F26" s="51">
        <v>4115</v>
      </c>
      <c r="G26" s="47">
        <v>1260</v>
      </c>
      <c r="H26" s="47">
        <v>990</v>
      </c>
      <c r="I26" s="47">
        <f>H26/F26*100</f>
        <v>24.05832320777643</v>
      </c>
    </row>
    <row r="27" spans="1:9" ht="18.75">
      <c r="A27" s="52" t="s">
        <v>24</v>
      </c>
      <c r="B27" s="52">
        <f>SUM(B6:B26)</f>
        <v>67946</v>
      </c>
      <c r="C27" s="52">
        <f>SUM(C6:C26)</f>
        <v>61762</v>
      </c>
      <c r="D27" s="52">
        <f>SUM(D6:D26)</f>
        <v>58406</v>
      </c>
      <c r="E27" s="53">
        <f>D27/B27*100</f>
        <v>85.95943837753511</v>
      </c>
      <c r="F27" s="53">
        <f>SUM(F6:F26)</f>
        <v>56796</v>
      </c>
      <c r="G27" s="53">
        <f>SUM(G6:G26)</f>
        <v>21170</v>
      </c>
      <c r="H27" s="53">
        <f>SUM(H6:H26)</f>
        <v>18134</v>
      </c>
      <c r="I27" s="55">
        <f>H27/F27*100</f>
        <v>31.9283048101979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7"/>
      <c r="M2" s="17"/>
      <c r="N2" s="17"/>
      <c r="O2" s="18"/>
      <c r="P2" s="18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 thickBot="1">
      <c r="A3" s="19"/>
      <c r="B3" s="19"/>
      <c r="C3" s="19"/>
      <c r="D3" s="19"/>
      <c r="E3" s="19"/>
      <c r="F3" s="19"/>
      <c r="G3" s="19"/>
      <c r="H3" s="19"/>
      <c r="I3" s="20"/>
      <c r="J3" s="132">
        <v>42942</v>
      </c>
      <c r="K3" s="13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>
      <c r="A4" s="134" t="s">
        <v>47</v>
      </c>
      <c r="B4" s="134" t="s">
        <v>55</v>
      </c>
      <c r="C4" s="134"/>
      <c r="D4" s="134"/>
      <c r="E4" s="134"/>
      <c r="F4" s="134"/>
      <c r="G4" s="126" t="s">
        <v>56</v>
      </c>
      <c r="H4" s="126"/>
      <c r="I4" s="126"/>
      <c r="J4" s="126"/>
      <c r="K4" s="126"/>
      <c r="L4" s="126" t="s">
        <v>57</v>
      </c>
      <c r="M4" s="126"/>
      <c r="N4" s="126"/>
      <c r="O4" s="126"/>
      <c r="P4" s="126"/>
      <c r="Q4" s="126" t="s">
        <v>58</v>
      </c>
      <c r="R4" s="126"/>
      <c r="S4" s="126"/>
      <c r="T4" s="126"/>
      <c r="U4" s="126"/>
      <c r="V4" s="127" t="s">
        <v>59</v>
      </c>
      <c r="W4" s="128"/>
      <c r="X4" s="128"/>
      <c r="Y4" s="128"/>
      <c r="Z4" s="129"/>
    </row>
    <row r="5" spans="1:26" ht="36" customHeight="1">
      <c r="A5" s="134"/>
      <c r="B5" s="21" t="s">
        <v>60</v>
      </c>
      <c r="C5" s="21" t="s">
        <v>61</v>
      </c>
      <c r="D5" s="21" t="s">
        <v>62</v>
      </c>
      <c r="E5" s="22" t="s">
        <v>63</v>
      </c>
      <c r="F5" s="38" t="s">
        <v>21</v>
      </c>
      <c r="G5" s="21" t="s">
        <v>60</v>
      </c>
      <c r="H5" s="22" t="s">
        <v>61</v>
      </c>
      <c r="I5" s="21" t="s">
        <v>62</v>
      </c>
      <c r="J5" s="22" t="s">
        <v>63</v>
      </c>
      <c r="K5" s="38" t="s">
        <v>21</v>
      </c>
      <c r="L5" s="21" t="s">
        <v>60</v>
      </c>
      <c r="M5" s="22" t="s">
        <v>61</v>
      </c>
      <c r="N5" s="21" t="s">
        <v>62</v>
      </c>
      <c r="O5" s="22" t="s">
        <v>63</v>
      </c>
      <c r="P5" s="38" t="s">
        <v>21</v>
      </c>
      <c r="Q5" s="21" t="s">
        <v>60</v>
      </c>
      <c r="R5" s="22" t="s">
        <v>61</v>
      </c>
      <c r="S5" s="21" t="s">
        <v>62</v>
      </c>
      <c r="T5" s="21" t="s">
        <v>63</v>
      </c>
      <c r="U5" s="38" t="s">
        <v>21</v>
      </c>
      <c r="V5" s="35" t="s">
        <v>60</v>
      </c>
      <c r="W5" s="22" t="s">
        <v>61</v>
      </c>
      <c r="X5" s="21" t="s">
        <v>62</v>
      </c>
      <c r="Y5" s="21" t="s">
        <v>63</v>
      </c>
      <c r="Z5" s="23" t="s">
        <v>21</v>
      </c>
    </row>
    <row r="6" spans="1:26" ht="24" customHeight="1">
      <c r="A6" s="39" t="s">
        <v>1</v>
      </c>
      <c r="B6" s="40">
        <v>465</v>
      </c>
      <c r="C6" s="24">
        <v>9</v>
      </c>
      <c r="D6" s="25">
        <v>403</v>
      </c>
      <c r="E6" s="25">
        <f>C6+D6</f>
        <v>412</v>
      </c>
      <c r="F6" s="24">
        <f>E6/B6*100</f>
        <v>88.6021505376344</v>
      </c>
      <c r="G6" s="41"/>
      <c r="H6" s="25"/>
      <c r="I6" s="26"/>
      <c r="J6" s="25"/>
      <c r="K6" s="24"/>
      <c r="L6" s="41"/>
      <c r="M6" s="25"/>
      <c r="N6" s="26"/>
      <c r="O6" s="25"/>
      <c r="P6" s="25"/>
      <c r="Q6" s="40"/>
      <c r="R6" s="25"/>
      <c r="S6" s="26"/>
      <c r="T6" s="25"/>
      <c r="U6" s="25"/>
      <c r="V6" s="54">
        <v>142</v>
      </c>
      <c r="W6" s="25">
        <v>0</v>
      </c>
      <c r="X6" s="26"/>
      <c r="Y6" s="25">
        <f>W6+X6</f>
        <v>0</v>
      </c>
      <c r="Z6" s="27">
        <f>Y6/V6*100</f>
        <v>0</v>
      </c>
    </row>
    <row r="7" spans="1:26" ht="22.5" customHeight="1">
      <c r="A7" s="39" t="s">
        <v>48</v>
      </c>
      <c r="B7" s="40">
        <v>3000</v>
      </c>
      <c r="C7" s="24">
        <v>0.5</v>
      </c>
      <c r="D7" s="26">
        <v>2724</v>
      </c>
      <c r="E7" s="25">
        <f aca="true" t="shared" si="0" ref="E7:E26">C7+D7</f>
        <v>2724.5</v>
      </c>
      <c r="F7" s="24">
        <f aca="true" t="shared" si="1" ref="F7:F26">(E7*100)/B7</f>
        <v>90.81666666666666</v>
      </c>
      <c r="G7" s="41">
        <v>3000</v>
      </c>
      <c r="H7" s="24">
        <v>0.4</v>
      </c>
      <c r="I7" s="26">
        <v>1202</v>
      </c>
      <c r="J7" s="25">
        <f aca="true" t="shared" si="2" ref="J7:J27">SUM(H7,I7)</f>
        <v>1202.4</v>
      </c>
      <c r="K7" s="24">
        <f aca="true" t="shared" si="3" ref="K7:K22">(J7*100)/G7</f>
        <v>40.080000000000005</v>
      </c>
      <c r="L7" s="41">
        <v>1500</v>
      </c>
      <c r="M7" s="25">
        <v>0</v>
      </c>
      <c r="N7" s="26"/>
      <c r="O7" s="25">
        <f aca="true" t="shared" si="4" ref="O7:O27">N7+M7</f>
        <v>0</v>
      </c>
      <c r="P7" s="25">
        <f aca="true" t="shared" si="5" ref="P7:P26">(O7*100)/L7</f>
        <v>0</v>
      </c>
      <c r="Q7" s="40">
        <v>5000</v>
      </c>
      <c r="R7" s="25"/>
      <c r="S7" s="26">
        <v>2415</v>
      </c>
      <c r="T7" s="25">
        <f aca="true" t="shared" si="6" ref="T7:T27">S7+R7</f>
        <v>2415</v>
      </c>
      <c r="U7" s="25">
        <f aca="true" t="shared" si="7" ref="U7:U26">(T7*100)/Q7</f>
        <v>48.3</v>
      </c>
      <c r="V7" s="54">
        <v>4500</v>
      </c>
      <c r="W7" s="25">
        <v>1000</v>
      </c>
      <c r="X7" s="26"/>
      <c r="Y7" s="25">
        <f aca="true" t="shared" si="8" ref="Y7:Y28">X7+W7</f>
        <v>1000</v>
      </c>
      <c r="Z7" s="27">
        <f aca="true" t="shared" si="9" ref="Z7:Z28">(Y7*100)/V7</f>
        <v>22.22222222222222</v>
      </c>
    </row>
    <row r="8" spans="1:26" ht="19.5" customHeight="1">
      <c r="A8" s="42" t="s">
        <v>49</v>
      </c>
      <c r="B8" s="40">
        <v>2350</v>
      </c>
      <c r="C8" s="24">
        <v>350</v>
      </c>
      <c r="D8" s="26">
        <v>2350</v>
      </c>
      <c r="E8" s="25">
        <f t="shared" si="0"/>
        <v>2700</v>
      </c>
      <c r="F8" s="24">
        <f t="shared" si="1"/>
        <v>114.8936170212766</v>
      </c>
      <c r="G8" s="41">
        <v>3850</v>
      </c>
      <c r="H8" s="25">
        <v>7250</v>
      </c>
      <c r="I8" s="26">
        <v>10725</v>
      </c>
      <c r="J8" s="25">
        <f t="shared" si="2"/>
        <v>17975</v>
      </c>
      <c r="K8" s="24">
        <f t="shared" si="3"/>
        <v>466.8831168831169</v>
      </c>
      <c r="L8" s="41">
        <v>2500</v>
      </c>
      <c r="M8" s="25">
        <v>0</v>
      </c>
      <c r="N8" s="26"/>
      <c r="O8" s="25">
        <f t="shared" si="4"/>
        <v>0</v>
      </c>
      <c r="P8" s="25">
        <f t="shared" si="5"/>
        <v>0</v>
      </c>
      <c r="Q8" s="40">
        <v>16200</v>
      </c>
      <c r="R8" s="25">
        <v>1500</v>
      </c>
      <c r="S8" s="26"/>
      <c r="T8" s="25">
        <f t="shared" si="6"/>
        <v>1500</v>
      </c>
      <c r="U8" s="25">
        <f t="shared" si="7"/>
        <v>9.25925925925926</v>
      </c>
      <c r="V8" s="54">
        <v>16800</v>
      </c>
      <c r="W8" s="25">
        <v>600</v>
      </c>
      <c r="X8" s="26"/>
      <c r="Y8" s="25">
        <f t="shared" si="8"/>
        <v>600</v>
      </c>
      <c r="Z8" s="27">
        <f t="shared" si="9"/>
        <v>3.5714285714285716</v>
      </c>
    </row>
    <row r="9" spans="1:26" ht="21.75" customHeight="1">
      <c r="A9" s="39" t="s">
        <v>4</v>
      </c>
      <c r="B9" s="40">
        <v>2000</v>
      </c>
      <c r="C9" s="24">
        <v>300</v>
      </c>
      <c r="D9" s="26">
        <v>2589</v>
      </c>
      <c r="E9" s="25">
        <f t="shared" si="0"/>
        <v>2889</v>
      </c>
      <c r="F9" s="24">
        <f t="shared" si="1"/>
        <v>144.45</v>
      </c>
      <c r="G9" s="41">
        <v>650</v>
      </c>
      <c r="H9" s="25"/>
      <c r="I9" s="26">
        <v>650</v>
      </c>
      <c r="J9" s="25">
        <f t="shared" si="2"/>
        <v>650</v>
      </c>
      <c r="K9" s="24">
        <f t="shared" si="3"/>
        <v>100</v>
      </c>
      <c r="L9" s="41">
        <v>150</v>
      </c>
      <c r="M9" s="25">
        <v>0</v>
      </c>
      <c r="N9" s="26"/>
      <c r="O9" s="25">
        <f t="shared" si="4"/>
        <v>0</v>
      </c>
      <c r="P9" s="25">
        <f t="shared" si="5"/>
        <v>0</v>
      </c>
      <c r="Q9" s="40"/>
      <c r="R9" s="25"/>
      <c r="S9" s="26"/>
      <c r="T9" s="25"/>
      <c r="U9" s="25"/>
      <c r="V9" s="54">
        <v>560</v>
      </c>
      <c r="W9" s="25">
        <v>50</v>
      </c>
      <c r="X9" s="26"/>
      <c r="Y9" s="25">
        <f t="shared" si="8"/>
        <v>50</v>
      </c>
      <c r="Z9" s="27">
        <f t="shared" si="9"/>
        <v>8.928571428571429</v>
      </c>
    </row>
    <row r="10" spans="1:26" ht="22.5" customHeight="1">
      <c r="A10" s="39" t="s">
        <v>5</v>
      </c>
      <c r="B10" s="40">
        <v>3500</v>
      </c>
      <c r="C10" s="24"/>
      <c r="D10" s="26">
        <v>3620</v>
      </c>
      <c r="E10" s="25">
        <f t="shared" si="0"/>
        <v>3620</v>
      </c>
      <c r="F10" s="24">
        <f t="shared" si="1"/>
        <v>103.42857142857143</v>
      </c>
      <c r="G10" s="41">
        <v>2500</v>
      </c>
      <c r="H10" s="25"/>
      <c r="I10" s="26">
        <v>1800</v>
      </c>
      <c r="J10" s="25">
        <f t="shared" si="2"/>
        <v>1800</v>
      </c>
      <c r="K10" s="24">
        <f t="shared" si="3"/>
        <v>72</v>
      </c>
      <c r="L10" s="41">
        <v>1400</v>
      </c>
      <c r="M10" s="25">
        <v>0</v>
      </c>
      <c r="N10" s="26"/>
      <c r="O10" s="25">
        <f t="shared" si="4"/>
        <v>0</v>
      </c>
      <c r="P10" s="25">
        <f t="shared" si="5"/>
        <v>0</v>
      </c>
      <c r="Q10" s="40"/>
      <c r="R10" s="25"/>
      <c r="S10" s="26"/>
      <c r="T10" s="25"/>
      <c r="U10" s="25"/>
      <c r="V10" s="54">
        <v>1400</v>
      </c>
      <c r="W10" s="25">
        <v>0</v>
      </c>
      <c r="X10" s="26"/>
      <c r="Y10" s="25">
        <f t="shared" si="8"/>
        <v>0</v>
      </c>
      <c r="Z10" s="27">
        <f t="shared" si="9"/>
        <v>0</v>
      </c>
    </row>
    <row r="11" spans="1:26" ht="22.5" customHeight="1">
      <c r="A11" s="39" t="s">
        <v>43</v>
      </c>
      <c r="B11" s="40">
        <v>691</v>
      </c>
      <c r="C11" s="24">
        <v>65</v>
      </c>
      <c r="D11" s="26">
        <v>1890</v>
      </c>
      <c r="E11" s="25">
        <f t="shared" si="0"/>
        <v>1955</v>
      </c>
      <c r="F11" s="24">
        <f t="shared" si="1"/>
        <v>282.9232995658466</v>
      </c>
      <c r="G11" s="41">
        <v>2152</v>
      </c>
      <c r="H11" s="25">
        <v>3123</v>
      </c>
      <c r="I11" s="26">
        <v>4000</v>
      </c>
      <c r="J11" s="25">
        <f t="shared" si="2"/>
        <v>7123</v>
      </c>
      <c r="K11" s="24">
        <f t="shared" si="3"/>
        <v>330.9944237918216</v>
      </c>
      <c r="L11" s="41">
        <v>1830</v>
      </c>
      <c r="M11" s="25">
        <v>708</v>
      </c>
      <c r="N11" s="26"/>
      <c r="O11" s="25">
        <f t="shared" si="4"/>
        <v>708</v>
      </c>
      <c r="P11" s="25">
        <f t="shared" si="5"/>
        <v>38.68852459016394</v>
      </c>
      <c r="Q11" s="40">
        <v>4964</v>
      </c>
      <c r="R11" s="25">
        <v>454</v>
      </c>
      <c r="S11" s="26"/>
      <c r="T11" s="25">
        <f t="shared" si="6"/>
        <v>454</v>
      </c>
      <c r="U11" s="25">
        <f t="shared" si="7"/>
        <v>9.145850120870266</v>
      </c>
      <c r="V11" s="54">
        <v>1268</v>
      </c>
      <c r="W11" s="25">
        <v>289</v>
      </c>
      <c r="X11" s="26"/>
      <c r="Y11" s="25">
        <f t="shared" si="8"/>
        <v>289</v>
      </c>
      <c r="Z11" s="27">
        <f t="shared" si="9"/>
        <v>22.79179810725552</v>
      </c>
    </row>
    <row r="12" spans="1:26" ht="20.25" customHeight="1">
      <c r="A12" s="39" t="s">
        <v>6</v>
      </c>
      <c r="B12" s="40">
        <v>1215</v>
      </c>
      <c r="C12" s="24">
        <v>212</v>
      </c>
      <c r="D12" s="26">
        <v>1744</v>
      </c>
      <c r="E12" s="25">
        <f t="shared" si="0"/>
        <v>1956</v>
      </c>
      <c r="F12" s="24">
        <f t="shared" si="1"/>
        <v>160.98765432098764</v>
      </c>
      <c r="G12" s="41">
        <v>4200</v>
      </c>
      <c r="H12" s="25">
        <v>900</v>
      </c>
      <c r="I12" s="26">
        <v>500</v>
      </c>
      <c r="J12" s="25">
        <f t="shared" si="2"/>
        <v>1400</v>
      </c>
      <c r="K12" s="24">
        <f t="shared" si="3"/>
        <v>33.333333333333336</v>
      </c>
      <c r="L12" s="41">
        <v>1580</v>
      </c>
      <c r="M12" s="25">
        <v>69</v>
      </c>
      <c r="N12" s="26"/>
      <c r="O12" s="25">
        <f t="shared" si="4"/>
        <v>69</v>
      </c>
      <c r="P12" s="25">
        <f t="shared" si="5"/>
        <v>4.367088607594937</v>
      </c>
      <c r="Q12" s="40">
        <v>1830</v>
      </c>
      <c r="R12" s="25">
        <v>200</v>
      </c>
      <c r="S12" s="26"/>
      <c r="T12" s="25">
        <f t="shared" si="6"/>
        <v>200</v>
      </c>
      <c r="U12" s="25">
        <f t="shared" si="7"/>
        <v>10.92896174863388</v>
      </c>
      <c r="V12" s="54">
        <v>2450</v>
      </c>
      <c r="W12" s="25">
        <v>497</v>
      </c>
      <c r="X12" s="26"/>
      <c r="Y12" s="25">
        <f t="shared" si="8"/>
        <v>497</v>
      </c>
      <c r="Z12" s="27">
        <f t="shared" si="9"/>
        <v>20.285714285714285</v>
      </c>
    </row>
    <row r="13" spans="1:26" ht="18.75" customHeight="1">
      <c r="A13" s="42" t="s">
        <v>7</v>
      </c>
      <c r="B13" s="40">
        <v>880</v>
      </c>
      <c r="C13" s="24">
        <v>60</v>
      </c>
      <c r="D13" s="26">
        <v>1753</v>
      </c>
      <c r="E13" s="25">
        <f t="shared" si="0"/>
        <v>1813</v>
      </c>
      <c r="F13" s="24">
        <f t="shared" si="1"/>
        <v>206.02272727272728</v>
      </c>
      <c r="G13" s="41">
        <v>6250</v>
      </c>
      <c r="H13" s="25">
        <v>2417</v>
      </c>
      <c r="I13" s="26">
        <v>8234</v>
      </c>
      <c r="J13" s="25">
        <f t="shared" si="2"/>
        <v>10651</v>
      </c>
      <c r="K13" s="24">
        <f t="shared" si="3"/>
        <v>170.416</v>
      </c>
      <c r="L13" s="41">
        <v>2870</v>
      </c>
      <c r="M13" s="25">
        <v>370</v>
      </c>
      <c r="N13" s="26"/>
      <c r="O13" s="25">
        <f t="shared" si="4"/>
        <v>370</v>
      </c>
      <c r="P13" s="25">
        <f t="shared" si="5"/>
        <v>12.89198606271777</v>
      </c>
      <c r="Q13" s="40">
        <v>39000</v>
      </c>
      <c r="R13" s="25">
        <v>16280</v>
      </c>
      <c r="S13" s="26"/>
      <c r="T13" s="25">
        <f t="shared" si="6"/>
        <v>16280</v>
      </c>
      <c r="U13" s="25">
        <f t="shared" si="7"/>
        <v>41.743589743589745</v>
      </c>
      <c r="V13" s="54">
        <v>17550</v>
      </c>
      <c r="W13" s="25">
        <v>2124</v>
      </c>
      <c r="X13" s="26"/>
      <c r="Y13" s="25">
        <f t="shared" si="8"/>
        <v>2124</v>
      </c>
      <c r="Z13" s="27">
        <f t="shared" si="9"/>
        <v>12.102564102564102</v>
      </c>
    </row>
    <row r="14" spans="1:26" ht="18.75" customHeight="1">
      <c r="A14" s="39" t="s">
        <v>8</v>
      </c>
      <c r="B14" s="40">
        <v>1500</v>
      </c>
      <c r="C14" s="24">
        <v>2150</v>
      </c>
      <c r="D14" s="26">
        <v>2442</v>
      </c>
      <c r="E14" s="25">
        <f t="shared" si="0"/>
        <v>4592</v>
      </c>
      <c r="F14" s="24">
        <f t="shared" si="1"/>
        <v>306.1333333333333</v>
      </c>
      <c r="G14" s="41">
        <v>1801</v>
      </c>
      <c r="H14" s="25"/>
      <c r="I14" s="26"/>
      <c r="J14" s="25"/>
      <c r="K14" s="24"/>
      <c r="L14" s="41">
        <v>1440</v>
      </c>
      <c r="M14" s="25">
        <v>2070</v>
      </c>
      <c r="N14" s="26"/>
      <c r="O14" s="25">
        <f t="shared" si="4"/>
        <v>2070</v>
      </c>
      <c r="P14" s="25">
        <f t="shared" si="5"/>
        <v>143.75</v>
      </c>
      <c r="Q14" s="40">
        <v>6845</v>
      </c>
      <c r="R14" s="25"/>
      <c r="S14" s="26"/>
      <c r="T14" s="25"/>
      <c r="U14" s="25"/>
      <c r="V14" s="54">
        <v>2112</v>
      </c>
      <c r="W14" s="25">
        <v>2280</v>
      </c>
      <c r="X14" s="26"/>
      <c r="Y14" s="25">
        <f t="shared" si="8"/>
        <v>2280</v>
      </c>
      <c r="Z14" s="27">
        <f t="shared" si="9"/>
        <v>107.95454545454545</v>
      </c>
    </row>
    <row r="15" spans="1:26" ht="18.75" customHeight="1">
      <c r="A15" s="39" t="s">
        <v>9</v>
      </c>
      <c r="B15" s="40">
        <v>1500</v>
      </c>
      <c r="C15" s="24">
        <v>40</v>
      </c>
      <c r="D15" s="26">
        <v>2037</v>
      </c>
      <c r="E15" s="25">
        <f t="shared" si="0"/>
        <v>2077</v>
      </c>
      <c r="F15" s="24">
        <f t="shared" si="1"/>
        <v>138.46666666666667</v>
      </c>
      <c r="G15" s="41">
        <v>1700</v>
      </c>
      <c r="H15" s="25"/>
      <c r="I15" s="26"/>
      <c r="J15" s="25"/>
      <c r="K15" s="24"/>
      <c r="L15" s="41">
        <v>900</v>
      </c>
      <c r="M15" s="25">
        <v>30</v>
      </c>
      <c r="N15" s="26"/>
      <c r="O15" s="25">
        <f t="shared" si="4"/>
        <v>30</v>
      </c>
      <c r="P15" s="25">
        <f t="shared" si="5"/>
        <v>3.3333333333333335</v>
      </c>
      <c r="Q15" s="40">
        <v>4800</v>
      </c>
      <c r="R15" s="25">
        <v>200</v>
      </c>
      <c r="S15" s="26"/>
      <c r="T15" s="25">
        <f t="shared" si="6"/>
        <v>200</v>
      </c>
      <c r="U15" s="25">
        <f t="shared" si="7"/>
        <v>4.166666666666667</v>
      </c>
      <c r="V15" s="54">
        <v>13200</v>
      </c>
      <c r="W15" s="25">
        <v>1150</v>
      </c>
      <c r="X15" s="26"/>
      <c r="Y15" s="25">
        <f t="shared" si="8"/>
        <v>1150</v>
      </c>
      <c r="Z15" s="27">
        <f t="shared" si="9"/>
        <v>8.712121212121213</v>
      </c>
    </row>
    <row r="16" spans="1:26" ht="18.75" customHeight="1">
      <c r="A16" s="42" t="s">
        <v>10</v>
      </c>
      <c r="B16" s="40">
        <v>1597</v>
      </c>
      <c r="C16" s="24">
        <v>927</v>
      </c>
      <c r="D16" s="26">
        <v>2680</v>
      </c>
      <c r="E16" s="25">
        <f t="shared" si="0"/>
        <v>3607</v>
      </c>
      <c r="F16" s="24">
        <f t="shared" si="1"/>
        <v>225.86098935504072</v>
      </c>
      <c r="G16" s="41">
        <v>5200</v>
      </c>
      <c r="H16" s="25">
        <v>2100</v>
      </c>
      <c r="I16" s="26">
        <v>10800</v>
      </c>
      <c r="J16" s="25">
        <f t="shared" si="2"/>
        <v>12900</v>
      </c>
      <c r="K16" s="24">
        <f t="shared" si="3"/>
        <v>248.07692307692307</v>
      </c>
      <c r="L16" s="41">
        <v>2250</v>
      </c>
      <c r="M16" s="25">
        <v>740</v>
      </c>
      <c r="N16" s="26"/>
      <c r="O16" s="25">
        <f t="shared" si="4"/>
        <v>740</v>
      </c>
      <c r="P16" s="25">
        <f t="shared" si="5"/>
        <v>32.888888888888886</v>
      </c>
      <c r="Q16" s="40">
        <v>8900</v>
      </c>
      <c r="R16" s="25">
        <v>3760</v>
      </c>
      <c r="S16" s="26"/>
      <c r="T16" s="25">
        <f t="shared" si="6"/>
        <v>3760</v>
      </c>
      <c r="U16" s="25">
        <f t="shared" si="7"/>
        <v>42.247191011235955</v>
      </c>
      <c r="V16" s="54">
        <v>2696</v>
      </c>
      <c r="W16" s="25">
        <v>239</v>
      </c>
      <c r="X16" s="26"/>
      <c r="Y16" s="25">
        <f t="shared" si="8"/>
        <v>239</v>
      </c>
      <c r="Z16" s="27">
        <f t="shared" si="9"/>
        <v>8.864985163204748</v>
      </c>
    </row>
    <row r="17" spans="1:26" ht="18" customHeight="1">
      <c r="A17" s="39" t="s">
        <v>11</v>
      </c>
      <c r="B17" s="40">
        <v>1714</v>
      </c>
      <c r="C17" s="24">
        <v>0</v>
      </c>
      <c r="D17" s="26">
        <v>2020</v>
      </c>
      <c r="E17" s="25">
        <f t="shared" si="0"/>
        <v>2020</v>
      </c>
      <c r="F17" s="24">
        <f t="shared" si="1"/>
        <v>117.85297549591598</v>
      </c>
      <c r="G17" s="41">
        <v>1195</v>
      </c>
      <c r="H17" s="25"/>
      <c r="I17" s="26">
        <v>1230</v>
      </c>
      <c r="J17" s="25">
        <f t="shared" si="2"/>
        <v>1230</v>
      </c>
      <c r="K17" s="24">
        <f t="shared" si="3"/>
        <v>102.92887029288703</v>
      </c>
      <c r="L17" s="41">
        <v>1147</v>
      </c>
      <c r="M17" s="25">
        <v>0</v>
      </c>
      <c r="N17" s="26"/>
      <c r="O17" s="25">
        <f t="shared" si="4"/>
        <v>0</v>
      </c>
      <c r="P17" s="25">
        <f t="shared" si="5"/>
        <v>0</v>
      </c>
      <c r="Q17" s="40">
        <v>980</v>
      </c>
      <c r="R17" s="25"/>
      <c r="S17" s="26"/>
      <c r="T17" s="25"/>
      <c r="U17" s="25"/>
      <c r="V17" s="54">
        <v>1500</v>
      </c>
      <c r="W17" s="25">
        <v>188</v>
      </c>
      <c r="X17" s="26"/>
      <c r="Y17" s="25">
        <f t="shared" si="8"/>
        <v>188</v>
      </c>
      <c r="Z17" s="27">
        <f t="shared" si="9"/>
        <v>12.533333333333333</v>
      </c>
    </row>
    <row r="18" spans="1:26" ht="19.5" customHeight="1">
      <c r="A18" s="39" t="s">
        <v>50</v>
      </c>
      <c r="B18" s="40">
        <v>2690</v>
      </c>
      <c r="C18" s="24">
        <v>498.8</v>
      </c>
      <c r="D18" s="26">
        <v>3201</v>
      </c>
      <c r="E18" s="25">
        <f t="shared" si="0"/>
        <v>3699.8</v>
      </c>
      <c r="F18" s="24">
        <f t="shared" si="1"/>
        <v>137.53903345724908</v>
      </c>
      <c r="G18" s="41">
        <v>3780</v>
      </c>
      <c r="H18" s="25">
        <v>1259.7</v>
      </c>
      <c r="I18" s="26">
        <v>5257</v>
      </c>
      <c r="J18" s="25">
        <f t="shared" si="2"/>
        <v>6516.7</v>
      </c>
      <c r="K18" s="24">
        <f t="shared" si="3"/>
        <v>172.3994708994709</v>
      </c>
      <c r="L18" s="41">
        <v>3295</v>
      </c>
      <c r="M18" s="25">
        <v>300.4</v>
      </c>
      <c r="N18" s="26"/>
      <c r="O18" s="25">
        <f t="shared" si="4"/>
        <v>300.4</v>
      </c>
      <c r="P18" s="25">
        <f t="shared" si="5"/>
        <v>9.116843702579665</v>
      </c>
      <c r="Q18" s="40">
        <v>6660</v>
      </c>
      <c r="R18" s="25">
        <v>7950</v>
      </c>
      <c r="S18" s="26"/>
      <c r="T18" s="25">
        <f t="shared" si="6"/>
        <v>7950</v>
      </c>
      <c r="U18" s="25">
        <f t="shared" si="7"/>
        <v>119.36936936936937</v>
      </c>
      <c r="V18" s="54">
        <v>3290</v>
      </c>
      <c r="W18" s="25">
        <v>215</v>
      </c>
      <c r="X18" s="26"/>
      <c r="Y18" s="25">
        <f t="shared" si="8"/>
        <v>215</v>
      </c>
      <c r="Z18" s="27"/>
    </row>
    <row r="19" spans="1:26" ht="18.75" customHeight="1">
      <c r="A19" s="42" t="s">
        <v>13</v>
      </c>
      <c r="B19" s="40">
        <v>1500</v>
      </c>
      <c r="C19" s="24">
        <v>412</v>
      </c>
      <c r="D19" s="26">
        <v>1803</v>
      </c>
      <c r="E19" s="25">
        <f t="shared" si="0"/>
        <v>2215</v>
      </c>
      <c r="F19" s="24">
        <f t="shared" si="1"/>
        <v>147.66666666666666</v>
      </c>
      <c r="G19" s="41">
        <v>5500</v>
      </c>
      <c r="H19" s="25">
        <v>480</v>
      </c>
      <c r="I19" s="26">
        <v>11364</v>
      </c>
      <c r="J19" s="25">
        <f t="shared" si="2"/>
        <v>11844</v>
      </c>
      <c r="K19" s="24">
        <f t="shared" si="3"/>
        <v>215.34545454545454</v>
      </c>
      <c r="L19" s="41">
        <v>1200</v>
      </c>
      <c r="M19" s="25">
        <v>290</v>
      </c>
      <c r="N19" s="26"/>
      <c r="O19" s="25">
        <f t="shared" si="4"/>
        <v>290</v>
      </c>
      <c r="P19" s="25">
        <f t="shared" si="5"/>
        <v>24.166666666666668</v>
      </c>
      <c r="Q19" s="40">
        <v>6900</v>
      </c>
      <c r="R19" s="25">
        <v>904</v>
      </c>
      <c r="S19" s="26"/>
      <c r="T19" s="25">
        <f t="shared" si="6"/>
        <v>904</v>
      </c>
      <c r="U19" s="25">
        <f t="shared" si="7"/>
        <v>13.101449275362318</v>
      </c>
      <c r="V19" s="54">
        <v>2500</v>
      </c>
      <c r="W19" s="25">
        <v>288</v>
      </c>
      <c r="X19" s="26"/>
      <c r="Y19" s="25">
        <f t="shared" si="8"/>
        <v>288</v>
      </c>
      <c r="Z19" s="27">
        <f t="shared" si="9"/>
        <v>11.52</v>
      </c>
    </row>
    <row r="20" spans="1:26" ht="19.5" customHeight="1">
      <c r="A20" s="39" t="s">
        <v>14</v>
      </c>
      <c r="B20" s="40">
        <v>2375</v>
      </c>
      <c r="C20" s="24">
        <v>310</v>
      </c>
      <c r="D20" s="26">
        <v>2234</v>
      </c>
      <c r="E20" s="25">
        <f t="shared" si="0"/>
        <v>2544</v>
      </c>
      <c r="F20" s="24">
        <f t="shared" si="1"/>
        <v>107.11578947368422</v>
      </c>
      <c r="G20" s="41">
        <v>5500</v>
      </c>
      <c r="H20" s="25">
        <v>450</v>
      </c>
      <c r="I20" s="26">
        <v>5605</v>
      </c>
      <c r="J20" s="25">
        <f t="shared" si="2"/>
        <v>6055</v>
      </c>
      <c r="K20" s="24">
        <f t="shared" si="3"/>
        <v>110.0909090909091</v>
      </c>
      <c r="L20" s="41">
        <v>2900</v>
      </c>
      <c r="M20" s="25">
        <v>130</v>
      </c>
      <c r="N20" s="26"/>
      <c r="O20" s="25">
        <f t="shared" si="4"/>
        <v>130</v>
      </c>
      <c r="P20" s="25">
        <f t="shared" si="5"/>
        <v>4.482758620689655</v>
      </c>
      <c r="Q20" s="40">
        <v>2300</v>
      </c>
      <c r="R20" s="25">
        <v>350</v>
      </c>
      <c r="S20" s="26"/>
      <c r="T20" s="25">
        <f t="shared" si="6"/>
        <v>350</v>
      </c>
      <c r="U20" s="25">
        <f t="shared" si="7"/>
        <v>15.217391304347826</v>
      </c>
      <c r="V20" s="54">
        <v>2670</v>
      </c>
      <c r="W20" s="25">
        <v>240</v>
      </c>
      <c r="X20" s="26"/>
      <c r="Y20" s="25">
        <f t="shared" si="8"/>
        <v>240</v>
      </c>
      <c r="Z20" s="27">
        <f t="shared" si="9"/>
        <v>8.98876404494382</v>
      </c>
    </row>
    <row r="21" spans="1:26" ht="18.75" customHeight="1">
      <c r="A21" s="39" t="s">
        <v>51</v>
      </c>
      <c r="B21" s="40">
        <v>2855</v>
      </c>
      <c r="C21" s="24">
        <v>47.5</v>
      </c>
      <c r="D21" s="26">
        <v>2470</v>
      </c>
      <c r="E21" s="25">
        <f t="shared" si="0"/>
        <v>2517.5</v>
      </c>
      <c r="F21" s="24">
        <f t="shared" si="1"/>
        <v>88.17863397548162</v>
      </c>
      <c r="G21" s="41">
        <v>4790</v>
      </c>
      <c r="H21" s="25">
        <v>1243</v>
      </c>
      <c r="I21" s="26">
        <v>3680</v>
      </c>
      <c r="J21" s="25">
        <f t="shared" si="2"/>
        <v>4923</v>
      </c>
      <c r="K21" s="24">
        <f t="shared" si="3"/>
        <v>102.77661795407099</v>
      </c>
      <c r="L21" s="41">
        <v>2050</v>
      </c>
      <c r="M21" s="25">
        <v>214</v>
      </c>
      <c r="N21" s="26"/>
      <c r="O21" s="25">
        <f t="shared" si="4"/>
        <v>214</v>
      </c>
      <c r="P21" s="25">
        <f t="shared" si="5"/>
        <v>10.439024390243903</v>
      </c>
      <c r="Q21" s="40">
        <v>6465</v>
      </c>
      <c r="R21" s="25">
        <v>2028</v>
      </c>
      <c r="S21" s="26"/>
      <c r="T21" s="25">
        <f t="shared" si="6"/>
        <v>2028</v>
      </c>
      <c r="U21" s="25">
        <f t="shared" si="7"/>
        <v>31.36890951276102</v>
      </c>
      <c r="V21" s="54">
        <v>2695</v>
      </c>
      <c r="W21" s="25">
        <v>511</v>
      </c>
      <c r="X21" s="26"/>
      <c r="Y21" s="25">
        <f t="shared" si="8"/>
        <v>511</v>
      </c>
      <c r="Z21" s="27">
        <f t="shared" si="9"/>
        <v>18.961038961038962</v>
      </c>
    </row>
    <row r="22" spans="1:26" ht="19.5" customHeight="1">
      <c r="A22" s="39" t="s">
        <v>52</v>
      </c>
      <c r="B22" s="40">
        <v>1220</v>
      </c>
      <c r="C22" s="24">
        <v>108</v>
      </c>
      <c r="D22" s="26">
        <v>792</v>
      </c>
      <c r="E22" s="25">
        <f t="shared" si="0"/>
        <v>900</v>
      </c>
      <c r="F22" s="24">
        <f t="shared" si="1"/>
        <v>73.77049180327869</v>
      </c>
      <c r="G22" s="41">
        <v>13490</v>
      </c>
      <c r="H22" s="25">
        <v>3074</v>
      </c>
      <c r="I22" s="26">
        <v>9256</v>
      </c>
      <c r="J22" s="25">
        <f t="shared" si="2"/>
        <v>12330</v>
      </c>
      <c r="K22" s="24">
        <f t="shared" si="3"/>
        <v>91.40103780578207</v>
      </c>
      <c r="L22" s="41">
        <v>2200</v>
      </c>
      <c r="M22" s="25">
        <v>164</v>
      </c>
      <c r="N22" s="26"/>
      <c r="O22" s="25">
        <f t="shared" si="4"/>
        <v>164</v>
      </c>
      <c r="P22" s="25">
        <f t="shared" si="5"/>
        <v>7.454545454545454</v>
      </c>
      <c r="Q22" s="40">
        <v>14700</v>
      </c>
      <c r="R22" s="25">
        <v>6669</v>
      </c>
      <c r="S22" s="26"/>
      <c r="T22" s="25">
        <f t="shared" si="6"/>
        <v>6669</v>
      </c>
      <c r="U22" s="25">
        <f t="shared" si="7"/>
        <v>45.36734693877551</v>
      </c>
      <c r="V22" s="54">
        <v>3083</v>
      </c>
      <c r="W22" s="25">
        <v>784</v>
      </c>
      <c r="X22" s="26"/>
      <c r="Y22" s="25">
        <f t="shared" si="8"/>
        <v>784</v>
      </c>
      <c r="Z22" s="27">
        <f t="shared" si="9"/>
        <v>25.42977619202076</v>
      </c>
    </row>
    <row r="23" spans="1:26" ht="18.75" customHeight="1">
      <c r="A23" s="42" t="s">
        <v>17</v>
      </c>
      <c r="B23" s="40">
        <v>2300</v>
      </c>
      <c r="C23" s="24"/>
      <c r="D23" s="26">
        <v>2921</v>
      </c>
      <c r="E23" s="25">
        <f t="shared" si="0"/>
        <v>2921</v>
      </c>
      <c r="F23" s="24">
        <f t="shared" si="1"/>
        <v>127</v>
      </c>
      <c r="G23" s="43"/>
      <c r="H23" s="25"/>
      <c r="I23" s="26"/>
      <c r="J23" s="25"/>
      <c r="K23" s="24"/>
      <c r="L23" s="41">
        <v>1200</v>
      </c>
      <c r="M23" s="25">
        <v>0</v>
      </c>
      <c r="N23" s="26"/>
      <c r="O23" s="25">
        <f t="shared" si="4"/>
        <v>0</v>
      </c>
      <c r="P23" s="25">
        <f t="shared" si="5"/>
        <v>0</v>
      </c>
      <c r="Q23" s="40"/>
      <c r="R23" s="25"/>
      <c r="S23" s="26"/>
      <c r="T23" s="25"/>
      <c r="U23" s="25"/>
      <c r="V23" s="54">
        <v>9700</v>
      </c>
      <c r="W23" s="25">
        <v>0</v>
      </c>
      <c r="X23" s="26"/>
      <c r="Y23" s="25">
        <f t="shared" si="8"/>
        <v>0</v>
      </c>
      <c r="Z23" s="27">
        <f t="shared" si="9"/>
        <v>0</v>
      </c>
    </row>
    <row r="24" spans="1:26" ht="18" customHeight="1">
      <c r="A24" s="42" t="s">
        <v>18</v>
      </c>
      <c r="B24" s="40">
        <v>1932</v>
      </c>
      <c r="C24" s="24">
        <v>687.9</v>
      </c>
      <c r="D24" s="26">
        <v>591</v>
      </c>
      <c r="E24" s="25">
        <f t="shared" si="0"/>
        <v>1278.9</v>
      </c>
      <c r="F24" s="24">
        <f t="shared" si="1"/>
        <v>66.19565217391305</v>
      </c>
      <c r="G24" s="41">
        <v>4041</v>
      </c>
      <c r="H24" s="25">
        <v>3799.5</v>
      </c>
      <c r="I24" s="26">
        <v>5915</v>
      </c>
      <c r="J24" s="25">
        <f t="shared" si="2"/>
        <v>9714.5</v>
      </c>
      <c r="K24" s="24">
        <f>(J24*100)/G24</f>
        <v>240.39841623360553</v>
      </c>
      <c r="L24" s="41">
        <v>1270</v>
      </c>
      <c r="M24" s="25">
        <v>225.8</v>
      </c>
      <c r="N24" s="26"/>
      <c r="O24" s="25">
        <f t="shared" si="4"/>
        <v>225.8</v>
      </c>
      <c r="P24" s="25">
        <f t="shared" si="5"/>
        <v>17.77952755905512</v>
      </c>
      <c r="Q24" s="40">
        <v>13300</v>
      </c>
      <c r="R24" s="25">
        <v>8881.4</v>
      </c>
      <c r="S24" s="26"/>
      <c r="T24" s="25">
        <f t="shared" si="6"/>
        <v>8881.4</v>
      </c>
      <c r="U24" s="25">
        <f t="shared" si="7"/>
        <v>66.77744360902255</v>
      </c>
      <c r="V24" s="54">
        <v>41300</v>
      </c>
      <c r="W24" s="25">
        <v>520</v>
      </c>
      <c r="X24" s="26"/>
      <c r="Y24" s="25">
        <f t="shared" si="8"/>
        <v>520</v>
      </c>
      <c r="Z24" s="27">
        <f t="shared" si="9"/>
        <v>1.2590799031476998</v>
      </c>
    </row>
    <row r="25" spans="1:26" ht="18" customHeight="1">
      <c r="A25" s="42" t="s">
        <v>53</v>
      </c>
      <c r="B25" s="40">
        <v>2000</v>
      </c>
      <c r="C25" s="24"/>
      <c r="D25" s="26">
        <v>2020</v>
      </c>
      <c r="E25" s="25">
        <f t="shared" si="0"/>
        <v>2020</v>
      </c>
      <c r="F25" s="24">
        <f t="shared" si="1"/>
        <v>101</v>
      </c>
      <c r="G25" s="41">
        <v>2428</v>
      </c>
      <c r="H25" s="25"/>
      <c r="I25" s="26">
        <v>2500</v>
      </c>
      <c r="J25" s="25">
        <f t="shared" si="2"/>
        <v>2500</v>
      </c>
      <c r="K25" s="24">
        <f>(J25*100)/G25</f>
        <v>102.9654036243822</v>
      </c>
      <c r="L25" s="41">
        <v>2065</v>
      </c>
      <c r="M25" s="25">
        <v>0</v>
      </c>
      <c r="N25" s="26"/>
      <c r="O25" s="25">
        <f t="shared" si="4"/>
        <v>0</v>
      </c>
      <c r="P25" s="25">
        <f t="shared" si="5"/>
        <v>0</v>
      </c>
      <c r="Q25" s="40">
        <v>5600</v>
      </c>
      <c r="R25" s="25"/>
      <c r="S25" s="26"/>
      <c r="T25" s="25"/>
      <c r="U25" s="25"/>
      <c r="V25" s="54">
        <v>1430</v>
      </c>
      <c r="W25" s="25">
        <v>0</v>
      </c>
      <c r="X25" s="26"/>
      <c r="Y25" s="25">
        <f t="shared" si="8"/>
        <v>0</v>
      </c>
      <c r="Z25" s="27">
        <f t="shared" si="9"/>
        <v>0</v>
      </c>
    </row>
    <row r="26" spans="1:26" ht="19.5" customHeight="1">
      <c r="A26" s="39" t="s">
        <v>20</v>
      </c>
      <c r="B26" s="40">
        <v>8545</v>
      </c>
      <c r="C26" s="24">
        <v>383</v>
      </c>
      <c r="D26" s="26">
        <v>5569</v>
      </c>
      <c r="E26" s="25">
        <f t="shared" si="0"/>
        <v>5952</v>
      </c>
      <c r="F26" s="24">
        <f t="shared" si="1"/>
        <v>69.6547688706846</v>
      </c>
      <c r="G26" s="41">
        <v>14526</v>
      </c>
      <c r="H26" s="25">
        <v>6714</v>
      </c>
      <c r="I26" s="26">
        <v>28174</v>
      </c>
      <c r="J26" s="25">
        <f t="shared" si="2"/>
        <v>34888</v>
      </c>
      <c r="K26" s="24">
        <f>(J26*100)/G26</f>
        <v>240.17623571526917</v>
      </c>
      <c r="L26" s="41">
        <v>10254</v>
      </c>
      <c r="M26" s="25">
        <v>1036</v>
      </c>
      <c r="N26" s="26"/>
      <c r="O26" s="25">
        <f t="shared" si="4"/>
        <v>1036</v>
      </c>
      <c r="P26" s="25">
        <f t="shared" si="5"/>
        <v>10.103374292958845</v>
      </c>
      <c r="Q26" s="40">
        <v>47000</v>
      </c>
      <c r="R26" s="25">
        <v>11244</v>
      </c>
      <c r="S26" s="26"/>
      <c r="T26" s="25">
        <f t="shared" si="6"/>
        <v>11244</v>
      </c>
      <c r="U26" s="25">
        <f t="shared" si="7"/>
        <v>23.92340425531915</v>
      </c>
      <c r="V26" s="54">
        <v>8545</v>
      </c>
      <c r="W26" s="25">
        <v>2087</v>
      </c>
      <c r="X26" s="26"/>
      <c r="Y26" s="25">
        <f t="shared" si="8"/>
        <v>2087</v>
      </c>
      <c r="Z26" s="27">
        <f t="shared" si="9"/>
        <v>24.423639555295495</v>
      </c>
    </row>
    <row r="27" spans="1:26" s="31" customFormat="1" ht="18" customHeight="1">
      <c r="A27" s="44" t="s">
        <v>64</v>
      </c>
      <c r="B27" s="29">
        <f>SUM(B6:B26)</f>
        <v>45829</v>
      </c>
      <c r="C27" s="28">
        <f>SUM(C6:C26)</f>
        <v>6560.7</v>
      </c>
      <c r="D27" s="29">
        <f>SUM(D6:D26)</f>
        <v>47853</v>
      </c>
      <c r="E27" s="29">
        <f>C27+D27</f>
        <v>54413.7</v>
      </c>
      <c r="F27" s="28">
        <f>(E27*100)/B27</f>
        <v>118.73202557332694</v>
      </c>
      <c r="G27" s="29">
        <f>SUM(G6:G26)</f>
        <v>86553</v>
      </c>
      <c r="H27" s="29">
        <f>SUM(H6:H26)</f>
        <v>32810.6</v>
      </c>
      <c r="I27" s="29">
        <f>SUM(I6:I26)</f>
        <v>110892</v>
      </c>
      <c r="J27" s="29">
        <f t="shared" si="2"/>
        <v>143702.6</v>
      </c>
      <c r="K27" s="28">
        <f>(J27*100)/G27</f>
        <v>166.02844499901795</v>
      </c>
      <c r="L27" s="29">
        <f>SUM(L6:L26)</f>
        <v>44001</v>
      </c>
      <c r="M27" s="29">
        <f>SUM(M6:M26)</f>
        <v>6347.2</v>
      </c>
      <c r="N27" s="29">
        <f>SUM(N6:N26)</f>
        <v>0</v>
      </c>
      <c r="O27" s="29">
        <f t="shared" si="4"/>
        <v>6347.2</v>
      </c>
      <c r="P27" s="28">
        <f>(O27*100)/L27</f>
        <v>14.42512670166587</v>
      </c>
      <c r="Q27" s="29">
        <f>SUM(Q6:Q26)</f>
        <v>191444</v>
      </c>
      <c r="R27" s="29">
        <f>SUM(R6:R26)</f>
        <v>60420.4</v>
      </c>
      <c r="S27" s="29">
        <f>SUM(S6:S26)</f>
        <v>2415</v>
      </c>
      <c r="T27" s="29">
        <f t="shared" si="6"/>
        <v>62835.4</v>
      </c>
      <c r="U27" s="29">
        <f>(T27*100)/Q27</f>
        <v>32.82181734606465</v>
      </c>
      <c r="V27" s="36">
        <f>SUM(V6:V26)</f>
        <v>139391</v>
      </c>
      <c r="W27" s="29">
        <f>SUM(W6:W26)</f>
        <v>13062</v>
      </c>
      <c r="X27" s="29">
        <f>SUM(X6:X26)</f>
        <v>0</v>
      </c>
      <c r="Y27" s="29">
        <f t="shared" si="8"/>
        <v>13062</v>
      </c>
      <c r="Z27" s="30">
        <f t="shared" si="9"/>
        <v>9.37076281825943</v>
      </c>
    </row>
    <row r="28" spans="1:26" s="34" customFormat="1" ht="16.5" thickBot="1">
      <c r="A28" s="39" t="s">
        <v>22</v>
      </c>
      <c r="B28" s="25">
        <v>44327</v>
      </c>
      <c r="C28" s="24">
        <v>3460</v>
      </c>
      <c r="D28" s="26">
        <v>58975</v>
      </c>
      <c r="E28" s="25">
        <v>62435</v>
      </c>
      <c r="F28" s="24">
        <v>140.85094863175942</v>
      </c>
      <c r="G28" s="25">
        <v>99866</v>
      </c>
      <c r="H28" s="25">
        <v>18758</v>
      </c>
      <c r="I28" s="26">
        <v>109312</v>
      </c>
      <c r="J28" s="25">
        <v>128070</v>
      </c>
      <c r="K28" s="24">
        <v>128.24184407105523</v>
      </c>
      <c r="L28" s="25">
        <v>47951</v>
      </c>
      <c r="M28" s="25">
        <v>4189</v>
      </c>
      <c r="N28" s="26">
        <v>0</v>
      </c>
      <c r="O28" s="25">
        <v>4189</v>
      </c>
      <c r="P28" s="26">
        <v>8.736001334695835</v>
      </c>
      <c r="Q28" s="25">
        <v>188247</v>
      </c>
      <c r="R28" s="25"/>
      <c r="S28" s="26"/>
      <c r="T28" s="25">
        <v>78468</v>
      </c>
      <c r="U28" s="25">
        <v>41.68353280530367</v>
      </c>
      <c r="V28" s="37">
        <v>135409</v>
      </c>
      <c r="W28" s="33">
        <v>8079</v>
      </c>
      <c r="X28" s="32">
        <v>0</v>
      </c>
      <c r="Y28" s="25">
        <f t="shared" si="8"/>
        <v>8079</v>
      </c>
      <c r="Z28" s="27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18.25390625" style="1" customWidth="1"/>
    <col min="2" max="2" width="8.125" style="1" customWidth="1"/>
    <col min="3" max="3" width="8.25390625" style="1" customWidth="1"/>
    <col min="4" max="5" width="8.125" style="1" customWidth="1"/>
    <col min="6" max="6" width="8.625" style="1" customWidth="1"/>
    <col min="7" max="9" width="7.375" style="1" customWidth="1"/>
    <col min="10" max="10" width="7.125" style="1" customWidth="1"/>
    <col min="11" max="11" width="7.75390625" style="1" customWidth="1"/>
    <col min="12" max="12" width="8.125" style="1" customWidth="1"/>
    <col min="13" max="13" width="8.25390625" style="1" customWidth="1"/>
    <col min="14" max="14" width="8.625" style="1" customWidth="1"/>
    <col min="15" max="15" width="7.25390625" style="1" customWidth="1"/>
    <col min="16" max="16" width="7.75390625" style="1" customWidth="1"/>
    <col min="17" max="16384" width="8.875" style="1" customWidth="1"/>
  </cols>
  <sheetData>
    <row r="1" spans="1:16" ht="12" customHeight="1">
      <c r="A1" s="2"/>
      <c r="B1" s="139" t="s">
        <v>25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2">
        <v>42942</v>
      </c>
      <c r="P1" s="142"/>
    </row>
    <row r="2" spans="1:16" ht="15.75">
      <c r="A2" s="2" t="s">
        <v>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3"/>
      <c r="P2" s="3"/>
    </row>
    <row r="3" spans="1:16" ht="14.25">
      <c r="A3" s="143" t="s">
        <v>27</v>
      </c>
      <c r="B3" s="144" t="s">
        <v>28</v>
      </c>
      <c r="C3" s="144"/>
      <c r="D3" s="144"/>
      <c r="E3" s="145" t="s">
        <v>29</v>
      </c>
      <c r="F3" s="145"/>
      <c r="G3" s="145"/>
      <c r="H3" s="145"/>
      <c r="I3" s="145"/>
      <c r="J3" s="145"/>
      <c r="K3" s="146" t="s">
        <v>30</v>
      </c>
      <c r="L3" s="146"/>
      <c r="M3" s="144" t="s">
        <v>31</v>
      </c>
      <c r="N3" s="144"/>
      <c r="O3" s="144"/>
      <c r="P3" s="144"/>
    </row>
    <row r="4" spans="1:16" ht="15">
      <c r="A4" s="143"/>
      <c r="B4" s="147" t="s">
        <v>32</v>
      </c>
      <c r="C4" s="136" t="s">
        <v>33</v>
      </c>
      <c r="D4" s="136"/>
      <c r="E4" s="145"/>
      <c r="F4" s="145"/>
      <c r="G4" s="145"/>
      <c r="H4" s="145"/>
      <c r="I4" s="145"/>
      <c r="J4" s="145"/>
      <c r="K4" s="136" t="s">
        <v>34</v>
      </c>
      <c r="L4" s="136"/>
      <c r="M4" s="135" t="s">
        <v>35</v>
      </c>
      <c r="N4" s="135"/>
      <c r="O4" s="135" t="s">
        <v>0</v>
      </c>
      <c r="P4" s="135"/>
    </row>
    <row r="5" spans="1:16" ht="15">
      <c r="A5" s="143"/>
      <c r="B5" s="147"/>
      <c r="C5" s="136" t="s">
        <v>36</v>
      </c>
      <c r="D5" s="136"/>
      <c r="E5" s="136" t="s">
        <v>37</v>
      </c>
      <c r="F5" s="136"/>
      <c r="G5" s="137" t="s">
        <v>38</v>
      </c>
      <c r="H5" s="137"/>
      <c r="I5" s="137" t="s">
        <v>39</v>
      </c>
      <c r="J5" s="137"/>
      <c r="K5" s="138" t="s">
        <v>40</v>
      </c>
      <c r="L5" s="138"/>
      <c r="M5" s="138" t="s">
        <v>38</v>
      </c>
      <c r="N5" s="138"/>
      <c r="O5" s="138" t="s">
        <v>38</v>
      </c>
      <c r="P5" s="138"/>
    </row>
    <row r="6" spans="1:16" ht="15">
      <c r="A6" s="143"/>
      <c r="B6" s="147"/>
      <c r="C6" s="6" t="s">
        <v>92</v>
      </c>
      <c r="D6" s="6" t="s">
        <v>93</v>
      </c>
      <c r="E6" s="5" t="s">
        <v>41</v>
      </c>
      <c r="F6" s="5" t="s">
        <v>42</v>
      </c>
      <c r="G6" s="5" t="s">
        <v>41</v>
      </c>
      <c r="H6" s="5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5" t="s">
        <v>41</v>
      </c>
      <c r="N6" s="5" t="s">
        <v>42</v>
      </c>
      <c r="O6" s="5" t="s">
        <v>41</v>
      </c>
      <c r="P6" s="5" t="s">
        <v>42</v>
      </c>
    </row>
    <row r="7" spans="1:16" ht="16.5" customHeight="1">
      <c r="A7" s="7" t="s">
        <v>1</v>
      </c>
      <c r="B7" s="8">
        <v>56</v>
      </c>
      <c r="C7" s="8">
        <v>56</v>
      </c>
      <c r="D7" s="8">
        <v>56</v>
      </c>
      <c r="E7" s="9">
        <v>41.50344827586204</v>
      </c>
      <c r="F7" s="9">
        <v>44.4</v>
      </c>
      <c r="G7" s="9">
        <v>0.4</v>
      </c>
      <c r="H7" s="9">
        <v>0.4</v>
      </c>
      <c r="I7" s="9">
        <v>0.3</v>
      </c>
      <c r="J7" s="9">
        <v>0.3</v>
      </c>
      <c r="K7" s="10">
        <f aca="true" t="shared" si="0" ref="K7:K12">G7/D7*1000</f>
        <v>7.142857142857143</v>
      </c>
      <c r="L7" s="10">
        <v>7.142857142857143</v>
      </c>
      <c r="M7" s="11">
        <v>86.07000000000001</v>
      </c>
      <c r="N7" s="11">
        <v>6.5</v>
      </c>
      <c r="O7" s="12">
        <v>0.5</v>
      </c>
      <c r="P7" s="12">
        <v>0.5</v>
      </c>
    </row>
    <row r="8" spans="1:16" ht="15">
      <c r="A8" s="7" t="s">
        <v>2</v>
      </c>
      <c r="B8" s="8">
        <v>1181</v>
      </c>
      <c r="C8" s="8">
        <v>1281</v>
      </c>
      <c r="D8" s="8">
        <v>1281</v>
      </c>
      <c r="E8" s="9">
        <v>1411.7034482758625</v>
      </c>
      <c r="F8" s="9">
        <v>1174.2</v>
      </c>
      <c r="G8" s="9">
        <v>14.1</v>
      </c>
      <c r="H8" s="9">
        <v>13.2</v>
      </c>
      <c r="I8" s="9">
        <v>12.6</v>
      </c>
      <c r="J8" s="9">
        <v>11.6</v>
      </c>
      <c r="K8" s="10">
        <f t="shared" si="0"/>
        <v>11.007025761124122</v>
      </c>
      <c r="L8" s="10">
        <v>11.881188118811881</v>
      </c>
      <c r="M8" s="11">
        <v>547</v>
      </c>
      <c r="N8" s="11">
        <v>465</v>
      </c>
      <c r="O8" s="12">
        <v>3</v>
      </c>
      <c r="P8" s="12">
        <v>3</v>
      </c>
    </row>
    <row r="9" spans="1:16" ht="15">
      <c r="A9" s="7" t="s">
        <v>3</v>
      </c>
      <c r="B9" s="8">
        <v>1130</v>
      </c>
      <c r="C9" s="8">
        <v>1130</v>
      </c>
      <c r="D9" s="8">
        <v>1130</v>
      </c>
      <c r="E9" s="9">
        <v>2666.35172413793</v>
      </c>
      <c r="F9" s="9">
        <v>1277.1</v>
      </c>
      <c r="G9" s="9">
        <v>14.5</v>
      </c>
      <c r="H9" s="9">
        <v>12.9</v>
      </c>
      <c r="I9" s="9">
        <v>13.4</v>
      </c>
      <c r="J9" s="9">
        <v>11.3</v>
      </c>
      <c r="K9" s="10">
        <f t="shared" si="0"/>
        <v>12.831858407079645</v>
      </c>
      <c r="L9" s="10">
        <v>11.22715404699739</v>
      </c>
      <c r="M9" s="11">
        <v>949.5</v>
      </c>
      <c r="N9" s="11">
        <v>576</v>
      </c>
      <c r="O9" s="12">
        <v>4.5</v>
      </c>
      <c r="P9" s="12">
        <v>4</v>
      </c>
    </row>
    <row r="10" spans="1:16" ht="15">
      <c r="A10" s="7" t="s">
        <v>4</v>
      </c>
      <c r="B10" s="8">
        <v>353</v>
      </c>
      <c r="C10" s="8">
        <v>377</v>
      </c>
      <c r="D10" s="8">
        <v>377</v>
      </c>
      <c r="E10" s="9">
        <v>444.9310344827585</v>
      </c>
      <c r="F10" s="9">
        <v>319.2</v>
      </c>
      <c r="G10" s="9">
        <v>3.7</v>
      </c>
      <c r="H10" s="9">
        <v>3.1</v>
      </c>
      <c r="I10" s="9">
        <v>3.6</v>
      </c>
      <c r="J10" s="9">
        <v>3</v>
      </c>
      <c r="K10" s="10">
        <f t="shared" si="0"/>
        <v>9.814323607427056</v>
      </c>
      <c r="L10" s="10">
        <v>9.30930930930931</v>
      </c>
      <c r="M10" s="11">
        <v>557</v>
      </c>
      <c r="N10" s="11">
        <v>470</v>
      </c>
      <c r="O10" s="12">
        <v>4</v>
      </c>
      <c r="P10" s="12">
        <v>4</v>
      </c>
    </row>
    <row r="11" spans="1:16" ht="15">
      <c r="A11" s="7" t="s">
        <v>5</v>
      </c>
      <c r="B11" s="8">
        <v>690</v>
      </c>
      <c r="C11" s="8">
        <v>690</v>
      </c>
      <c r="D11" s="8">
        <v>690</v>
      </c>
      <c r="E11" s="9">
        <v>1271.1310344827584</v>
      </c>
      <c r="F11" s="9">
        <v>852.1</v>
      </c>
      <c r="G11" s="9">
        <v>9</v>
      </c>
      <c r="H11" s="9">
        <v>8.9</v>
      </c>
      <c r="I11" s="9">
        <v>7.9</v>
      </c>
      <c r="J11" s="9">
        <v>7.8</v>
      </c>
      <c r="K11" s="10">
        <f t="shared" si="0"/>
        <v>13.043478260869565</v>
      </c>
      <c r="L11" s="10">
        <v>12.898550724637682</v>
      </c>
      <c r="M11" s="11">
        <v>1185</v>
      </c>
      <c r="N11" s="11">
        <v>815</v>
      </c>
      <c r="O11" s="12">
        <v>8</v>
      </c>
      <c r="P11" s="12">
        <v>10.5</v>
      </c>
    </row>
    <row r="12" spans="1:16" ht="15">
      <c r="A12" s="7" t="s">
        <v>43</v>
      </c>
      <c r="B12" s="8">
        <v>467</v>
      </c>
      <c r="C12" s="8">
        <v>476</v>
      </c>
      <c r="D12" s="8">
        <v>476</v>
      </c>
      <c r="E12" s="9">
        <v>837.2206896551724</v>
      </c>
      <c r="F12" s="9">
        <v>786.9</v>
      </c>
      <c r="G12" s="9">
        <v>8.7</v>
      </c>
      <c r="H12" s="9">
        <v>8.1</v>
      </c>
      <c r="I12" s="9">
        <v>8.5</v>
      </c>
      <c r="J12" s="9">
        <v>7.9</v>
      </c>
      <c r="K12" s="10">
        <f t="shared" si="0"/>
        <v>18.277310924369747</v>
      </c>
      <c r="L12" s="10">
        <v>17.344753747323338</v>
      </c>
      <c r="M12" s="11">
        <v>1913.2</v>
      </c>
      <c r="N12" s="11">
        <v>941.4</v>
      </c>
      <c r="O12" s="12">
        <v>11.6</v>
      </c>
      <c r="P12" s="12">
        <v>10.3</v>
      </c>
    </row>
    <row r="13" spans="1:16" ht="15">
      <c r="A13" s="7" t="s">
        <v>6</v>
      </c>
      <c r="B13" s="8">
        <v>857</v>
      </c>
      <c r="C13" s="8">
        <v>857</v>
      </c>
      <c r="D13" s="8">
        <v>857</v>
      </c>
      <c r="E13" s="9">
        <v>1712</v>
      </c>
      <c r="F13" s="9">
        <v>1762</v>
      </c>
      <c r="G13" s="9">
        <v>11.5</v>
      </c>
      <c r="H13" s="9">
        <v>19.5</v>
      </c>
      <c r="I13" s="9">
        <v>9.1</v>
      </c>
      <c r="J13" s="9">
        <v>16.6</v>
      </c>
      <c r="K13" s="10">
        <f aca="true" t="shared" si="1" ref="K13:K28">G13/D13*1000</f>
        <v>13.418903150525088</v>
      </c>
      <c r="L13" s="10">
        <v>14.130434782608695</v>
      </c>
      <c r="M13" s="11">
        <v>570</v>
      </c>
      <c r="N13" s="11">
        <v>448</v>
      </c>
      <c r="O13" s="12">
        <v>3</v>
      </c>
      <c r="P13" s="12">
        <v>3</v>
      </c>
    </row>
    <row r="14" spans="1:16" ht="15">
      <c r="A14" s="7" t="s">
        <v>7</v>
      </c>
      <c r="B14" s="8">
        <v>2742</v>
      </c>
      <c r="C14" s="8">
        <v>2742</v>
      </c>
      <c r="D14" s="8">
        <v>2742</v>
      </c>
      <c r="E14" s="9">
        <v>4443.917241379311</v>
      </c>
      <c r="F14" s="9">
        <v>3727.8</v>
      </c>
      <c r="G14" s="9">
        <v>30</v>
      </c>
      <c r="H14" s="9">
        <v>37.8</v>
      </c>
      <c r="I14" s="9">
        <v>28.9</v>
      </c>
      <c r="J14" s="9">
        <v>33.8</v>
      </c>
      <c r="K14" s="10">
        <f t="shared" si="1"/>
        <v>10.940919037199125</v>
      </c>
      <c r="L14" s="10">
        <v>13.785557986870897</v>
      </c>
      <c r="M14" s="11">
        <v>2351.8199999999997</v>
      </c>
      <c r="N14" s="11">
        <v>1824</v>
      </c>
      <c r="O14" s="12">
        <v>27</v>
      </c>
      <c r="P14" s="12">
        <v>27</v>
      </c>
    </row>
    <row r="15" spans="1:16" ht="15">
      <c r="A15" s="7" t="s">
        <v>8</v>
      </c>
      <c r="B15" s="8">
        <v>709</v>
      </c>
      <c r="C15" s="8">
        <v>700</v>
      </c>
      <c r="D15" s="8">
        <v>700</v>
      </c>
      <c r="E15" s="9">
        <v>1131</v>
      </c>
      <c r="F15" s="9">
        <v>1036.1</v>
      </c>
      <c r="G15" s="9">
        <v>7.4</v>
      </c>
      <c r="H15" s="9">
        <v>7.8</v>
      </c>
      <c r="I15" s="9">
        <v>7</v>
      </c>
      <c r="J15" s="9">
        <v>7.3</v>
      </c>
      <c r="K15" s="10">
        <f t="shared" si="1"/>
        <v>10.571428571428571</v>
      </c>
      <c r="L15" s="10">
        <v>11.04815864022663</v>
      </c>
      <c r="M15" s="11">
        <v>54</v>
      </c>
      <c r="N15" s="11">
        <v>47.6</v>
      </c>
      <c r="O15" s="12">
        <v>0.3</v>
      </c>
      <c r="P15" s="12">
        <v>0.3</v>
      </c>
    </row>
    <row r="16" spans="1:16" ht="16.5" customHeight="1">
      <c r="A16" s="7" t="s">
        <v>9</v>
      </c>
      <c r="B16" s="8">
        <v>600</v>
      </c>
      <c r="C16" s="8">
        <v>639</v>
      </c>
      <c r="D16" s="8">
        <v>639</v>
      </c>
      <c r="E16" s="9">
        <v>1030.9034482758623</v>
      </c>
      <c r="F16" s="9">
        <v>983.7</v>
      </c>
      <c r="G16" s="9">
        <v>10.2</v>
      </c>
      <c r="H16" s="9">
        <v>8.6</v>
      </c>
      <c r="I16" s="9">
        <v>8.5</v>
      </c>
      <c r="J16" s="9">
        <v>7.9</v>
      </c>
      <c r="K16" s="10">
        <f t="shared" si="1"/>
        <v>15.962441314553988</v>
      </c>
      <c r="L16" s="10">
        <v>14.429530201342281</v>
      </c>
      <c r="M16" s="11">
        <v>2470</v>
      </c>
      <c r="N16" s="11">
        <v>1432</v>
      </c>
      <c r="O16" s="12">
        <v>15</v>
      </c>
      <c r="P16" s="12">
        <v>15</v>
      </c>
    </row>
    <row r="17" spans="1:16" ht="15">
      <c r="A17" s="7" t="s">
        <v>10</v>
      </c>
      <c r="B17" s="8">
        <v>970</v>
      </c>
      <c r="C17" s="8">
        <v>980</v>
      </c>
      <c r="D17" s="8">
        <v>980</v>
      </c>
      <c r="E17" s="9">
        <v>2042.9310344827584</v>
      </c>
      <c r="F17" s="9">
        <v>1618.8</v>
      </c>
      <c r="G17" s="9">
        <v>17.7</v>
      </c>
      <c r="H17" s="9">
        <v>17.1</v>
      </c>
      <c r="I17" s="9">
        <v>18.1</v>
      </c>
      <c r="J17" s="9">
        <v>16.9</v>
      </c>
      <c r="K17" s="10">
        <f t="shared" si="1"/>
        <v>18.061224489795915</v>
      </c>
      <c r="L17" s="10">
        <v>18.000000000000004</v>
      </c>
      <c r="M17" s="11">
        <v>507.7</v>
      </c>
      <c r="N17" s="11">
        <v>990</v>
      </c>
      <c r="O17" s="12">
        <v>5</v>
      </c>
      <c r="P17" s="12">
        <v>5</v>
      </c>
    </row>
    <row r="18" spans="1:16" ht="15">
      <c r="A18" s="7" t="s">
        <v>11</v>
      </c>
      <c r="B18" s="8">
        <v>473</v>
      </c>
      <c r="C18" s="8">
        <v>522</v>
      </c>
      <c r="D18" s="8">
        <v>522</v>
      </c>
      <c r="E18" s="9">
        <v>967.6</v>
      </c>
      <c r="F18" s="9">
        <v>504.6</v>
      </c>
      <c r="G18" s="9">
        <v>5.7</v>
      </c>
      <c r="H18" s="9">
        <v>4.2</v>
      </c>
      <c r="I18" s="9">
        <v>4</v>
      </c>
      <c r="J18" s="9">
        <v>2.9</v>
      </c>
      <c r="K18" s="10">
        <f t="shared" si="1"/>
        <v>10.919540229885058</v>
      </c>
      <c r="L18" s="10">
        <v>10.99476439790576</v>
      </c>
      <c r="M18" s="11">
        <v>2189.6</v>
      </c>
      <c r="N18" s="11">
        <v>986.9</v>
      </c>
      <c r="O18" s="12">
        <v>13.4</v>
      </c>
      <c r="P18" s="12">
        <v>11</v>
      </c>
    </row>
    <row r="19" spans="1:16" ht="15">
      <c r="A19" s="7" t="s">
        <v>12</v>
      </c>
      <c r="B19" s="8">
        <v>1325</v>
      </c>
      <c r="C19" s="8">
        <v>1270</v>
      </c>
      <c r="D19" s="8">
        <v>1270</v>
      </c>
      <c r="E19" s="9">
        <v>1437.34482758621</v>
      </c>
      <c r="F19" s="9">
        <v>1469.7</v>
      </c>
      <c r="G19" s="9">
        <v>13.4</v>
      </c>
      <c r="H19" s="9">
        <v>15.7</v>
      </c>
      <c r="I19" s="9">
        <v>13.3</v>
      </c>
      <c r="J19" s="9">
        <v>14.6</v>
      </c>
      <c r="K19" s="10">
        <f t="shared" si="1"/>
        <v>10.551181102362206</v>
      </c>
      <c r="L19" s="10">
        <v>11.34393063583815</v>
      </c>
      <c r="M19" s="11">
        <v>790</v>
      </c>
      <c r="N19" s="11">
        <v>495</v>
      </c>
      <c r="O19" s="12">
        <v>5</v>
      </c>
      <c r="P19" s="12">
        <v>5</v>
      </c>
    </row>
    <row r="20" spans="1:16" ht="15">
      <c r="A20" s="7" t="s">
        <v>13</v>
      </c>
      <c r="B20" s="8">
        <v>1284</v>
      </c>
      <c r="C20" s="8">
        <v>1285</v>
      </c>
      <c r="D20" s="8">
        <v>1285</v>
      </c>
      <c r="E20" s="9">
        <v>2099.10689655172</v>
      </c>
      <c r="F20" s="9">
        <v>1803</v>
      </c>
      <c r="G20" s="9">
        <v>15.7</v>
      </c>
      <c r="H20" s="9">
        <v>16.6</v>
      </c>
      <c r="I20" s="9">
        <v>14.5</v>
      </c>
      <c r="J20" s="9">
        <v>15</v>
      </c>
      <c r="K20" s="10">
        <f t="shared" si="1"/>
        <v>12.217898832684826</v>
      </c>
      <c r="L20" s="10">
        <v>12.958626073380172</v>
      </c>
      <c r="M20" s="11">
        <v>184.4</v>
      </c>
      <c r="N20" s="11">
        <v>113.2</v>
      </c>
      <c r="O20" s="12">
        <v>1.2</v>
      </c>
      <c r="P20" s="12">
        <v>1.2</v>
      </c>
    </row>
    <row r="21" spans="1:16" ht="14.25" customHeight="1">
      <c r="A21" s="7" t="s">
        <v>14</v>
      </c>
      <c r="B21" s="8">
        <v>970</v>
      </c>
      <c r="C21" s="8">
        <v>599</v>
      </c>
      <c r="D21" s="8">
        <v>599</v>
      </c>
      <c r="E21" s="9">
        <v>574.7172413793104</v>
      </c>
      <c r="F21" s="9">
        <v>650.4</v>
      </c>
      <c r="G21" s="9">
        <v>6.1</v>
      </c>
      <c r="H21" s="9">
        <v>8.1</v>
      </c>
      <c r="I21" s="9">
        <v>5.3</v>
      </c>
      <c r="J21" s="9">
        <v>7.4</v>
      </c>
      <c r="K21" s="10">
        <f t="shared" si="1"/>
        <v>10.18363939899833</v>
      </c>
      <c r="L21" s="10">
        <v>8.367768595041321</v>
      </c>
      <c r="M21" s="11">
        <v>359.9</v>
      </c>
      <c r="N21" s="11">
        <v>272.7</v>
      </c>
      <c r="O21" s="12">
        <v>1.8</v>
      </c>
      <c r="P21" s="12">
        <v>1.9</v>
      </c>
    </row>
    <row r="22" spans="1:16" ht="15">
      <c r="A22" s="7" t="s">
        <v>15</v>
      </c>
      <c r="B22" s="8">
        <v>1015</v>
      </c>
      <c r="C22" s="8">
        <v>1005</v>
      </c>
      <c r="D22" s="8">
        <v>1005</v>
      </c>
      <c r="E22" s="9">
        <v>1333.386206896552</v>
      </c>
      <c r="F22" s="9">
        <v>1322.7</v>
      </c>
      <c r="G22" s="9">
        <v>12.9</v>
      </c>
      <c r="H22" s="9">
        <v>14.1</v>
      </c>
      <c r="I22" s="9">
        <v>11.9</v>
      </c>
      <c r="J22" s="9">
        <v>13.2</v>
      </c>
      <c r="K22" s="10">
        <f t="shared" si="1"/>
        <v>12.835820895522389</v>
      </c>
      <c r="L22" s="10">
        <v>14.015904572564612</v>
      </c>
      <c r="M22" s="11">
        <v>1626</v>
      </c>
      <c r="N22" s="11">
        <v>1104</v>
      </c>
      <c r="O22" s="12">
        <v>7.8</v>
      </c>
      <c r="P22" s="12">
        <v>7.7</v>
      </c>
    </row>
    <row r="23" spans="1:16" ht="14.25" customHeight="1">
      <c r="A23" s="7" t="s">
        <v>16</v>
      </c>
      <c r="B23" s="8">
        <v>1942</v>
      </c>
      <c r="C23" s="8">
        <v>1922</v>
      </c>
      <c r="D23" s="8">
        <v>1922</v>
      </c>
      <c r="E23" s="9">
        <v>5540.241379310345</v>
      </c>
      <c r="F23" s="9">
        <v>4183.8</v>
      </c>
      <c r="G23" s="9">
        <v>37.6</v>
      </c>
      <c r="H23" s="9">
        <v>37.4</v>
      </c>
      <c r="I23" s="9">
        <v>37.7</v>
      </c>
      <c r="J23" s="9">
        <v>33.5</v>
      </c>
      <c r="K23" s="10">
        <f t="shared" si="1"/>
        <v>19.562955254942768</v>
      </c>
      <c r="L23" s="10">
        <v>19.013726487036095</v>
      </c>
      <c r="M23" s="11">
        <v>634.5</v>
      </c>
      <c r="N23" s="11">
        <v>385.7</v>
      </c>
      <c r="O23" s="12">
        <v>3.2</v>
      </c>
      <c r="P23" s="12">
        <v>4.1</v>
      </c>
    </row>
    <row r="24" spans="1:16" ht="15">
      <c r="A24" s="7" t="s">
        <v>17</v>
      </c>
      <c r="B24" s="8">
        <v>358</v>
      </c>
      <c r="C24" s="8">
        <v>445</v>
      </c>
      <c r="D24" s="8">
        <v>445</v>
      </c>
      <c r="E24" s="9">
        <v>669</v>
      </c>
      <c r="F24" s="9">
        <v>622.2</v>
      </c>
      <c r="G24" s="9">
        <v>4.5</v>
      </c>
      <c r="H24" s="9">
        <v>3.9</v>
      </c>
      <c r="I24" s="9">
        <v>2.3</v>
      </c>
      <c r="J24" s="9">
        <v>2.3</v>
      </c>
      <c r="K24" s="10">
        <f t="shared" si="1"/>
        <v>10.112359550561797</v>
      </c>
      <c r="L24" s="10">
        <v>10.893854748603351</v>
      </c>
      <c r="M24" s="11">
        <v>414.2</v>
      </c>
      <c r="N24" s="11">
        <v>982</v>
      </c>
      <c r="O24" s="12">
        <v>2</v>
      </c>
      <c r="P24" s="12">
        <v>2</v>
      </c>
    </row>
    <row r="25" spans="1:16" ht="15">
      <c r="A25" s="7" t="s">
        <v>18</v>
      </c>
      <c r="B25" s="8">
        <v>1345</v>
      </c>
      <c r="C25" s="8">
        <v>1345</v>
      </c>
      <c r="D25" s="8">
        <v>1345</v>
      </c>
      <c r="E25" s="9">
        <v>2543.2000000000003</v>
      </c>
      <c r="F25" s="9">
        <v>1881</v>
      </c>
      <c r="G25" s="9">
        <v>20.3</v>
      </c>
      <c r="H25" s="9">
        <v>17.6</v>
      </c>
      <c r="I25" s="9">
        <v>18.6</v>
      </c>
      <c r="J25" s="9">
        <v>16.9</v>
      </c>
      <c r="K25" s="10">
        <f t="shared" si="1"/>
        <v>15.092936802973979</v>
      </c>
      <c r="L25" s="10">
        <v>12.865497076023393</v>
      </c>
      <c r="M25" s="11"/>
      <c r="N25" s="11"/>
      <c r="O25" s="12"/>
      <c r="P25" s="12"/>
    </row>
    <row r="26" spans="1:16" ht="15">
      <c r="A26" s="7" t="s">
        <v>19</v>
      </c>
      <c r="B26" s="8">
        <v>534</v>
      </c>
      <c r="C26" s="8">
        <v>537</v>
      </c>
      <c r="D26" s="8">
        <v>537</v>
      </c>
      <c r="E26" s="9">
        <v>999.2482758620692</v>
      </c>
      <c r="F26" s="9">
        <v>513.3</v>
      </c>
      <c r="G26" s="9">
        <v>5.6</v>
      </c>
      <c r="H26" s="9">
        <v>6.3</v>
      </c>
      <c r="I26" s="9">
        <v>5.1</v>
      </c>
      <c r="J26" s="9">
        <v>5.6</v>
      </c>
      <c r="K26" s="10">
        <f t="shared" si="1"/>
        <v>10.42830540037244</v>
      </c>
      <c r="L26" s="10">
        <v>11.688311688311689</v>
      </c>
      <c r="M26" s="11">
        <v>2636</v>
      </c>
      <c r="N26" s="11">
        <v>1784</v>
      </c>
      <c r="O26" s="12">
        <v>11</v>
      </c>
      <c r="P26" s="12">
        <v>11</v>
      </c>
    </row>
    <row r="27" spans="1:16" ht="15">
      <c r="A27" s="7" t="s">
        <v>20</v>
      </c>
      <c r="B27" s="8">
        <v>3822</v>
      </c>
      <c r="C27" s="8">
        <v>4090</v>
      </c>
      <c r="D27" s="8">
        <v>4090</v>
      </c>
      <c r="E27" s="9">
        <v>7252.082758620691</v>
      </c>
      <c r="F27" s="9">
        <v>5016.9</v>
      </c>
      <c r="G27" s="9">
        <v>53.1</v>
      </c>
      <c r="H27" s="9">
        <v>47.5</v>
      </c>
      <c r="I27" s="9">
        <v>51.3</v>
      </c>
      <c r="J27" s="9">
        <v>51.7</v>
      </c>
      <c r="K27" s="10">
        <f t="shared" si="1"/>
        <v>12.982885085574573</v>
      </c>
      <c r="L27" s="10">
        <v>12.428048142333857</v>
      </c>
      <c r="M27" s="11">
        <v>1608</v>
      </c>
      <c r="N27" s="11">
        <v>982</v>
      </c>
      <c r="O27" s="12">
        <v>8</v>
      </c>
      <c r="P27" s="12">
        <v>6</v>
      </c>
    </row>
    <row r="28" spans="1:16" ht="15">
      <c r="A28" s="7" t="s">
        <v>44</v>
      </c>
      <c r="B28" s="4">
        <v>100</v>
      </c>
      <c r="C28" s="4">
        <v>100</v>
      </c>
      <c r="D28" s="4">
        <v>100</v>
      </c>
      <c r="E28" s="9">
        <v>68</v>
      </c>
      <c r="F28" s="9">
        <v>79.8</v>
      </c>
      <c r="G28" s="9">
        <v>0.7</v>
      </c>
      <c r="H28" s="9">
        <v>0.7</v>
      </c>
      <c r="I28" s="9">
        <v>2.4</v>
      </c>
      <c r="J28" s="9">
        <v>2.4</v>
      </c>
      <c r="K28" s="10">
        <f t="shared" si="1"/>
        <v>6.999999999999999</v>
      </c>
      <c r="L28" s="10">
        <v>6.999999999999999</v>
      </c>
      <c r="M28" s="11"/>
      <c r="N28" s="11"/>
      <c r="O28" s="12"/>
      <c r="P28" s="12"/>
    </row>
    <row r="29" spans="1:16" ht="14.25">
      <c r="A29" s="13" t="s">
        <v>45</v>
      </c>
      <c r="B29" s="14">
        <f>SUM(B7:B28)</f>
        <v>22923</v>
      </c>
      <c r="C29" s="14">
        <v>23048</v>
      </c>
      <c r="D29" s="14">
        <f aca="true" t="shared" si="2" ref="D29:J29">SUM(D7:D28)</f>
        <v>23048</v>
      </c>
      <c r="E29" s="15">
        <f t="shared" si="2"/>
        <v>40517.52068965517</v>
      </c>
      <c r="F29" s="15">
        <f t="shared" si="2"/>
        <v>31629.7</v>
      </c>
      <c r="G29" s="15">
        <f t="shared" si="2"/>
        <v>302.8</v>
      </c>
      <c r="H29" s="15">
        <f t="shared" si="2"/>
        <v>309.49999999999994</v>
      </c>
      <c r="I29" s="15">
        <f t="shared" si="2"/>
        <v>284.3</v>
      </c>
      <c r="J29" s="15">
        <f t="shared" si="2"/>
        <v>289.9</v>
      </c>
      <c r="K29" s="16">
        <f>G29/D29*1000</f>
        <v>13.13779937521694</v>
      </c>
      <c r="L29" s="16">
        <v>13.3</v>
      </c>
      <c r="M29" s="15">
        <f>SUM(M7:M28)</f>
        <v>21633.890000000003</v>
      </c>
      <c r="N29" s="15">
        <f>SUM(N7:N28)</f>
        <v>15121.000000000002</v>
      </c>
      <c r="O29" s="15">
        <f>SUM(O7:O28)</f>
        <v>135.3</v>
      </c>
      <c r="P29" s="15">
        <f>SUM(P7:P28)</f>
        <v>132.5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2017-07-20T06:26:19Z</cp:lastPrinted>
  <dcterms:created xsi:type="dcterms:W3CDTF">2016-12-20T07:25:22Z</dcterms:created>
  <dcterms:modified xsi:type="dcterms:W3CDTF">2017-07-26T07:07:08Z</dcterms:modified>
  <cp:category/>
  <cp:version/>
  <cp:contentType/>
  <cp:contentStatus/>
</cp:coreProperties>
</file>