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6" activeTab="1"/>
  </bookViews>
  <sheets>
    <sheet name="подкормка" sheetId="1" r:id="rId1"/>
    <sheet name="молоко" sheetId="2" r:id="rId2"/>
  </sheets>
  <definedNames>
    <definedName name="_xlnm.Print_Area" localSheetId="0">'подкормка'!$A$1:$F$29</definedName>
  </definedNames>
  <calcPr fullCalcOnLoad="1"/>
</workbook>
</file>

<file path=xl/sharedStrings.xml><?xml version="1.0" encoding="utf-8"?>
<sst xmlns="http://schemas.openxmlformats.org/spreadsheetml/2006/main" count="87" uniqueCount="75">
  <si>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</si>
  <si>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</si>
  <si>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</si>
  <si>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</si>
  <si>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</si>
  <si>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</si>
  <si>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</si>
  <si>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</si>
  <si>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</si>
  <si>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</si>
  <si>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</si>
  <si>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</si>
  <si>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</si>
  <si>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</si>
  <si>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</si>
  <si>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</si>
  <si>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</si>
  <si>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</si>
  <si>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</si>
  <si>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</si>
  <si>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</si>
  <si>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</si>
  <si>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</si>
  <si>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</si>
  <si>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</si>
  <si>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</si>
  <si>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</si>
  <si>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</si>
  <si>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</si>
  <si>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</si>
  <si>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</si>
  <si>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</si>
  <si>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</si>
  <si>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</si>
  <si>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</si>
  <si>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</si>
  <si>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</si>
  <si>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</si>
  <si>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</si>
  <si>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</si>
  <si>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</si>
  <si>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</si>
  <si>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</si>
  <si>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</si>
  <si>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</si>
  <si>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</si>
  <si>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</si>
  <si>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</si>
  <si>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</si>
  <si>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</si>
  <si>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</si>
  <si>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</si>
  <si>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</si>
  <si>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</si>
  <si>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</si>
  <si>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</si>
  <si>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</si>
  <si>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</si>
  <si>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</si>
  <si>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</si>
  <si>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</si>
  <si>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</si>
  <si>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</si>
  <si>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</si>
  <si>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</si>
  <si>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</si>
  <si>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</si>
  <si>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</si>
  <si>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</si>
  <si>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</si>
  <si>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</si>
  <si>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</si>
  <si>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</si>
  <si>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05.04</t>
  </si>
  <si>
    <t>06.04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</si>
</sst>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33" borderId="0" xfId="6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3" fillId="33" borderId="10" xfId="60" applyFont="1" applyFill="1" applyBorder="1" applyAlignment="1" applyProtection="1">
      <alignment horizontal="center" vertical="center"/>
      <protection/>
    </xf>
    <xf numFmtId="14" fontId="3" fillId="33" borderId="10" xfId="60" applyNumberFormat="1" applyFont="1" applyFill="1" applyBorder="1" applyAlignment="1" applyProtection="1">
      <alignment horizontal="center" vertical="center"/>
      <protection/>
    </xf>
    <xf numFmtId="49" fontId="5" fillId="33" borderId="11" xfId="55" applyNumberFormat="1" applyFont="1" applyFill="1" applyBorder="1" applyAlignment="1">
      <alignment horizontal="center" vertical="center"/>
      <protection/>
    </xf>
    <xf numFmtId="0" fontId="5" fillId="33" borderId="11" xfId="58" applyFont="1" applyFill="1" applyBorder="1" applyAlignment="1" applyProtection="1">
      <alignment horizontal="center" vertical="center"/>
      <protection locked="0"/>
    </xf>
    <xf numFmtId="0" fontId="5" fillId="33" borderId="12" xfId="58" applyFont="1" applyFill="1" applyBorder="1" applyAlignment="1" applyProtection="1">
      <alignment horizontal="center" vertical="center"/>
      <protection locked="0"/>
    </xf>
    <xf numFmtId="0" fontId="6" fillId="33" borderId="13" xfId="55" applyFont="1" applyFill="1" applyBorder="1" applyAlignment="1">
      <alignment vertical="top" wrapText="1"/>
      <protection/>
    </xf>
    <xf numFmtId="1" fontId="5" fillId="34" borderId="14" xfId="55" applyNumberFormat="1" applyFont="1" applyFill="1" applyBorder="1" applyAlignment="1">
      <alignment horizontal="center"/>
      <protection/>
    </xf>
    <xf numFmtId="164" fontId="5" fillId="34" borderId="14" xfId="55" applyNumberFormat="1" applyFont="1" applyFill="1" applyBorder="1" applyAlignment="1">
      <alignment horizontal="center"/>
      <protection/>
    </xf>
    <xf numFmtId="164" fontId="5" fillId="33" borderId="14" xfId="54" applyNumberFormat="1" applyFont="1" applyFill="1" applyBorder="1" applyAlignment="1">
      <alignment horizontal="center"/>
      <protection/>
    </xf>
    <xf numFmtId="164" fontId="5" fillId="34" borderId="14" xfId="56" applyNumberFormat="1" applyFont="1" applyFill="1" applyBorder="1" applyAlignment="1">
      <alignment horizontal="center"/>
      <protection/>
    </xf>
    <xf numFmtId="164" fontId="5" fillId="34" borderId="14" xfId="58" applyNumberFormat="1" applyFont="1" applyFill="1" applyBorder="1" applyAlignment="1" applyProtection="1">
      <alignment horizontal="center" vertical="center"/>
      <protection locked="0"/>
    </xf>
    <xf numFmtId="164" fontId="5" fillId="33" borderId="14" xfId="58" applyNumberFormat="1" applyFont="1" applyFill="1" applyBorder="1" applyAlignment="1" applyProtection="1">
      <alignment horizontal="center" vertical="center"/>
      <protection locked="0"/>
    </xf>
    <xf numFmtId="164" fontId="5" fillId="34" borderId="14" xfId="58" applyNumberFormat="1" applyFont="1" applyFill="1" applyBorder="1" applyAlignment="1" applyProtection="1">
      <alignment horizontal="center"/>
      <protection/>
    </xf>
    <xf numFmtId="164" fontId="5" fillId="34" borderId="14" xfId="58" applyNumberFormat="1" applyFont="1" applyFill="1" applyBorder="1" applyAlignment="1" applyProtection="1">
      <alignment horizontal="center"/>
      <protection locked="0"/>
    </xf>
    <xf numFmtId="164" fontId="5" fillId="34" borderId="15" xfId="58" applyNumberFormat="1" applyFont="1" applyFill="1" applyBorder="1" applyAlignment="1" applyProtection="1">
      <alignment horizontal="center"/>
      <protection locked="0"/>
    </xf>
    <xf numFmtId="0" fontId="6" fillId="33" borderId="16" xfId="55" applyFont="1" applyFill="1" applyBorder="1" applyAlignment="1">
      <alignment vertical="top" wrapText="1"/>
      <protection/>
    </xf>
    <xf numFmtId="1" fontId="5" fillId="34" borderId="17" xfId="55" applyNumberFormat="1" applyFont="1" applyFill="1" applyBorder="1" applyAlignment="1">
      <alignment horizontal="center"/>
      <protection/>
    </xf>
    <xf numFmtId="164" fontId="5" fillId="34" borderId="17" xfId="55" applyNumberFormat="1" applyFont="1" applyFill="1" applyBorder="1" applyAlignment="1">
      <alignment horizontal="center"/>
      <protection/>
    </xf>
    <xf numFmtId="164" fontId="5" fillId="33" borderId="17" xfId="54" applyNumberFormat="1" applyFont="1" applyFill="1" applyBorder="1" applyAlignment="1">
      <alignment horizontal="center"/>
      <protection/>
    </xf>
    <xf numFmtId="164" fontId="5" fillId="34" borderId="17" xfId="56" applyNumberFormat="1" applyFont="1" applyFill="1" applyBorder="1" applyAlignment="1">
      <alignment horizontal="center"/>
      <protection/>
    </xf>
    <xf numFmtId="164" fontId="5" fillId="34" borderId="17" xfId="58" applyNumberFormat="1" applyFont="1" applyFill="1" applyBorder="1" applyAlignment="1" applyProtection="1">
      <alignment horizontal="center" vertical="center"/>
      <protection locked="0"/>
    </xf>
    <xf numFmtId="164" fontId="5" fillId="33" borderId="17" xfId="58" applyNumberFormat="1" applyFont="1" applyFill="1" applyBorder="1" applyAlignment="1" applyProtection="1">
      <alignment horizontal="center" vertical="center"/>
      <protection locked="0"/>
    </xf>
    <xf numFmtId="164" fontId="5" fillId="34" borderId="17" xfId="58" applyNumberFormat="1" applyFont="1" applyFill="1" applyBorder="1" applyAlignment="1" applyProtection="1">
      <alignment horizontal="center"/>
      <protection/>
    </xf>
    <xf numFmtId="164" fontId="5" fillId="34" borderId="17" xfId="58" applyNumberFormat="1" applyFont="1" applyFill="1" applyBorder="1" applyAlignment="1" applyProtection="1">
      <alignment horizontal="center"/>
      <protection locked="0"/>
    </xf>
    <xf numFmtId="164" fontId="5" fillId="34" borderId="18" xfId="58" applyNumberFormat="1" applyFont="1" applyFill="1" applyBorder="1" applyAlignment="1" applyProtection="1">
      <alignment horizontal="center"/>
      <protection locked="0"/>
    </xf>
    <xf numFmtId="0" fontId="6" fillId="33" borderId="19" xfId="55" applyFont="1" applyFill="1" applyBorder="1" applyAlignment="1">
      <alignment vertical="top" wrapText="1"/>
      <protection/>
    </xf>
    <xf numFmtId="0" fontId="5" fillId="34" borderId="11" xfId="55" applyFont="1" applyFill="1" applyBorder="1" applyAlignment="1">
      <alignment horizontal="center"/>
      <protection/>
    </xf>
    <xf numFmtId="164" fontId="5" fillId="34" borderId="11" xfId="55" applyNumberFormat="1" applyFont="1" applyFill="1" applyBorder="1" applyAlignment="1">
      <alignment horizontal="center"/>
      <protection/>
    </xf>
    <xf numFmtId="164" fontId="5" fillId="33" borderId="11" xfId="54" applyNumberFormat="1" applyFont="1" applyFill="1" applyBorder="1" applyAlignment="1">
      <alignment horizontal="center"/>
      <protection/>
    </xf>
    <xf numFmtId="164" fontId="5" fillId="34" borderId="11" xfId="56" applyNumberFormat="1" applyFont="1" applyFill="1" applyBorder="1" applyAlignment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 vertical="center"/>
      <protection locked="0"/>
    </xf>
    <xf numFmtId="164" fontId="5" fillId="33" borderId="11" xfId="58" applyNumberFormat="1" applyFont="1" applyFill="1" applyBorder="1" applyAlignment="1" applyProtection="1">
      <alignment horizontal="center" vertical="center"/>
      <protection locked="0"/>
    </xf>
    <xf numFmtId="164" fontId="5" fillId="34" borderId="11" xfId="58" applyNumberFormat="1" applyFont="1" applyFill="1" applyBorder="1" applyAlignment="1" applyProtection="1">
      <alignment horizontal="center"/>
      <protection/>
    </xf>
    <xf numFmtId="164" fontId="5" fillId="34" borderId="11" xfId="58" applyNumberFormat="1" applyFont="1" applyFill="1" applyBorder="1" applyAlignment="1" applyProtection="1">
      <alignment horizontal="center"/>
      <protection locked="0"/>
    </xf>
    <xf numFmtId="164" fontId="5" fillId="34" borderId="12" xfId="58" applyNumberFormat="1" applyFont="1" applyFill="1" applyBorder="1" applyAlignment="1" applyProtection="1">
      <alignment horizontal="center"/>
      <protection locked="0"/>
    </xf>
    <xf numFmtId="0" fontId="7" fillId="33" borderId="20" xfId="55" applyFont="1" applyFill="1" applyBorder="1" applyAlignment="1">
      <alignment horizontal="center" vertical="top" wrapText="1"/>
      <protection/>
    </xf>
    <xf numFmtId="1" fontId="4" fillId="33" borderId="21" xfId="55" applyNumberFormat="1" applyFont="1" applyFill="1" applyBorder="1" applyAlignment="1">
      <alignment horizontal="center"/>
      <protection/>
    </xf>
    <xf numFmtId="1" fontId="4" fillId="33" borderId="22" xfId="55" applyNumberFormat="1" applyFont="1" applyFill="1" applyBorder="1" applyAlignment="1">
      <alignment horizontal="center"/>
      <protection/>
    </xf>
    <xf numFmtId="164" fontId="4" fillId="34" borderId="23" xfId="55" applyNumberFormat="1" applyFont="1" applyFill="1" applyBorder="1" applyAlignment="1">
      <alignment horizontal="center"/>
      <protection/>
    </xf>
    <xf numFmtId="164" fontId="4" fillId="33" borderId="24" xfId="55" applyNumberFormat="1" applyFont="1" applyFill="1" applyBorder="1" applyAlignment="1">
      <alignment horizontal="center"/>
      <protection/>
    </xf>
    <xf numFmtId="164" fontId="4" fillId="33" borderId="10" xfId="55" applyNumberFormat="1" applyFont="1" applyFill="1" applyBorder="1" applyAlignment="1">
      <alignment horizontal="center"/>
      <protection/>
    </xf>
    <xf numFmtId="164" fontId="4" fillId="33" borderId="23" xfId="55" applyNumberFormat="1" applyFont="1" applyFill="1" applyBorder="1" applyAlignment="1">
      <alignment horizontal="center"/>
      <protection/>
    </xf>
    <xf numFmtId="164" fontId="4" fillId="34" borderId="23" xfId="58" applyNumberFormat="1" applyFont="1" applyFill="1" applyBorder="1" applyAlignment="1" applyProtection="1">
      <alignment horizontal="center" vertical="center"/>
      <protection locked="0"/>
    </xf>
    <xf numFmtId="164" fontId="4" fillId="33" borderId="22" xfId="55" applyNumberFormat="1" applyFont="1" applyFill="1" applyBorder="1" applyAlignment="1">
      <alignment horizontal="center"/>
      <protection/>
    </xf>
    <xf numFmtId="0" fontId="10" fillId="33" borderId="0" xfId="0" applyFont="1" applyFill="1" applyAlignment="1">
      <alignment/>
    </xf>
    <xf numFmtId="14" fontId="10" fillId="33" borderId="25" xfId="0" applyNumberFormat="1" applyFont="1" applyFill="1" applyBorder="1" applyAlignment="1">
      <alignment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33" borderId="26" xfId="52" applyFont="1" applyFill="1" applyBorder="1" applyAlignment="1">
      <alignment vertical="top" wrapText="1"/>
      <protection/>
    </xf>
    <xf numFmtId="0" fontId="10" fillId="33" borderId="26" xfId="0" applyFont="1" applyFill="1" applyBorder="1" applyAlignment="1">
      <alignment horizontal="center"/>
    </xf>
    <xf numFmtId="164" fontId="10" fillId="33" borderId="26" xfId="0" applyNumberFormat="1" applyFont="1" applyFill="1" applyBorder="1" applyAlignment="1">
      <alignment horizontal="center"/>
    </xf>
    <xf numFmtId="1" fontId="10" fillId="33" borderId="26" xfId="0" applyNumberFormat="1" applyFont="1" applyFill="1" applyBorder="1" applyAlignment="1">
      <alignment horizontal="center" vertical="center" wrapText="1"/>
    </xf>
    <xf numFmtId="0" fontId="9" fillId="33" borderId="26" xfId="52" applyFont="1" applyFill="1" applyBorder="1" applyAlignment="1">
      <alignment vertical="top" wrapText="1"/>
      <protection/>
    </xf>
    <xf numFmtId="0" fontId="9" fillId="33" borderId="26" xfId="0" applyFont="1" applyFill="1" applyBorder="1" applyAlignment="1">
      <alignment horizontal="center"/>
    </xf>
    <xf numFmtId="164" fontId="9" fillId="33" borderId="26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wrapText="1"/>
    </xf>
    <xf numFmtId="0" fontId="11" fillId="33" borderId="0" xfId="0" applyFont="1" applyFill="1" applyAlignment="1">
      <alignment wrapText="1"/>
    </xf>
    <xf numFmtId="0" fontId="10" fillId="33" borderId="26" xfId="52" applyFont="1" applyFill="1" applyBorder="1" applyAlignment="1">
      <alignment horizontal="center" vertical="center" wrapText="1"/>
      <protection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4" fillId="33" borderId="27" xfId="58" applyFont="1" applyFill="1" applyBorder="1" applyAlignment="1" applyProtection="1">
      <alignment horizontal="center" vertical="center" wrapText="1"/>
      <protection locked="0"/>
    </xf>
    <xf numFmtId="0" fontId="4" fillId="33" borderId="16" xfId="58" applyFont="1" applyFill="1" applyBorder="1" applyAlignment="1" applyProtection="1">
      <alignment horizontal="center" vertical="center" wrapText="1"/>
      <protection locked="0"/>
    </xf>
    <xf numFmtId="0" fontId="4" fillId="33" borderId="19" xfId="58" applyFont="1" applyFill="1" applyBorder="1" applyAlignment="1" applyProtection="1">
      <alignment horizontal="center" vertical="center" wrapText="1"/>
      <protection locked="0"/>
    </xf>
    <xf numFmtId="0" fontId="4" fillId="33" borderId="28" xfId="58" applyFont="1" applyFill="1" applyBorder="1" applyAlignment="1" applyProtection="1">
      <alignment horizontal="center"/>
      <protection locked="0"/>
    </xf>
    <xf numFmtId="0" fontId="4" fillId="33" borderId="28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" fillId="33" borderId="28" xfId="59" applyFont="1" applyFill="1" applyBorder="1" applyAlignment="1" applyProtection="1">
      <alignment horizontal="left" vertical="center"/>
      <protection locked="0"/>
    </xf>
    <xf numFmtId="0" fontId="5" fillId="33" borderId="17" xfId="58" applyFont="1" applyFill="1" applyBorder="1" applyAlignment="1" applyProtection="1">
      <alignment horizontal="center" vertical="center" wrapText="1"/>
      <protection locked="0"/>
    </xf>
    <xf numFmtId="0" fontId="5" fillId="33" borderId="11" xfId="58" applyFont="1" applyFill="1" applyBorder="1" applyAlignment="1" applyProtection="1">
      <alignment horizontal="center" vertical="center" wrapText="1"/>
      <protection locked="0"/>
    </xf>
    <xf numFmtId="0" fontId="5" fillId="33" borderId="17" xfId="58" applyFont="1" applyFill="1" applyBorder="1" applyAlignment="1" applyProtection="1">
      <alignment horizontal="center"/>
      <protection locked="0"/>
    </xf>
    <xf numFmtId="0" fontId="5" fillId="33" borderId="17" xfId="55" applyFont="1" applyFill="1" applyBorder="1" applyAlignment="1">
      <alignment horizontal="center"/>
      <protection/>
    </xf>
    <xf numFmtId="0" fontId="5" fillId="33" borderId="17" xfId="58" applyFont="1" applyFill="1" applyBorder="1" applyAlignment="1" applyProtection="1">
      <alignment horizontal="center" vertical="center"/>
      <protection locked="0"/>
    </xf>
    <xf numFmtId="0" fontId="5" fillId="33" borderId="18" xfId="58" applyFont="1" applyFill="1" applyBorder="1" applyAlignment="1" applyProtection="1">
      <alignment horizontal="center" vertical="center"/>
      <protection locked="0"/>
    </xf>
    <xf numFmtId="0" fontId="3" fillId="33" borderId="0" xfId="6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3" fillId="33" borderId="0" xfId="60" applyNumberFormat="1" applyFont="1" applyFill="1" applyBorder="1" applyAlignment="1" applyProtection="1">
      <alignment horizontal="center" vertical="center"/>
      <protection/>
    </xf>
    <xf numFmtId="0" fontId="4" fillId="33" borderId="29" xfId="58" applyFont="1" applyFill="1" applyBorder="1" applyAlignment="1" applyProtection="1">
      <alignment horizontal="center"/>
      <protection locked="0"/>
    </xf>
    <xf numFmtId="0" fontId="5" fillId="33" borderId="17" xfId="59" applyFont="1" applyFill="1" applyBorder="1" applyAlignment="1" applyProtection="1">
      <alignment horizontal="center"/>
      <protection locked="0"/>
    </xf>
    <xf numFmtId="0" fontId="5" fillId="33" borderId="18" xfId="59" applyFont="1" applyFill="1" applyBorder="1" applyAlignment="1" applyProtection="1">
      <alignment horizontal="center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5_Сводка на 21.08.2015" xfId="56"/>
    <cellStyle name="Обычный 6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SheetLayoutView="100" zoomScalePageLayoutView="0" workbookViewId="0" topLeftCell="A4">
      <selection activeCell="C22" sqref="C22"/>
    </sheetView>
  </sheetViews>
  <sheetFormatPr defaultColWidth="9.00390625" defaultRowHeight="12.75"/>
  <cols>
    <col min="1" max="1" width="37.625" style="2" customWidth="1"/>
    <col min="2" max="2" width="21.50390625" style="2" customWidth="1"/>
    <col min="3" max="3" width="22.125" style="2" customWidth="1"/>
    <col min="4" max="4" width="10.625" style="2" customWidth="1"/>
    <col min="5" max="5" width="18.375" style="2" customWidth="1"/>
    <col min="6" max="6" width="18.875" style="2" customWidth="1"/>
    <col min="7" max="16384" width="8.875" style="2" customWidth="1"/>
  </cols>
  <sheetData>
    <row r="1" spans="1:6" ht="21.75" customHeight="1">
      <c r="A1" s="58" t="s">
        <v>42</v>
      </c>
      <c r="B1" s="58"/>
      <c r="C1" s="58"/>
      <c r="D1" s="58"/>
      <c r="E1" s="58"/>
      <c r="F1" s="59"/>
    </row>
    <row r="2" spans="1:6" ht="17.25" customHeight="1">
      <c r="A2" s="47"/>
      <c r="B2" s="47"/>
      <c r="C2" s="47"/>
      <c r="D2" s="47"/>
      <c r="E2" s="47"/>
      <c r="F2" s="48">
        <v>42832</v>
      </c>
    </row>
    <row r="3" spans="1:6" ht="16.5" customHeight="1">
      <c r="A3" s="60" t="s">
        <v>43</v>
      </c>
      <c r="B3" s="61" t="s">
        <v>44</v>
      </c>
      <c r="C3" s="61"/>
      <c r="D3" s="61"/>
      <c r="E3" s="61"/>
      <c r="F3" s="61"/>
    </row>
    <row r="4" spans="1:6" ht="15.75" customHeight="1">
      <c r="A4" s="60"/>
      <c r="B4" s="62" t="s">
        <v>45</v>
      </c>
      <c r="C4" s="62" t="s">
        <v>46</v>
      </c>
      <c r="D4" s="61" t="s">
        <v>47</v>
      </c>
      <c r="E4" s="60" t="s">
        <v>48</v>
      </c>
      <c r="F4" s="60"/>
    </row>
    <row r="5" spans="1:6" ht="33.75" customHeight="1">
      <c r="A5" s="60"/>
      <c r="B5" s="62"/>
      <c r="C5" s="62"/>
      <c r="D5" s="61"/>
      <c r="E5" s="49" t="s">
        <v>49</v>
      </c>
      <c r="F5" s="49" t="s">
        <v>50</v>
      </c>
    </row>
    <row r="6" spans="1:6" ht="18" hidden="1">
      <c r="A6" s="50"/>
      <c r="B6" s="51"/>
      <c r="C6" s="51"/>
      <c r="D6" s="52"/>
      <c r="E6" s="53"/>
      <c r="F6" s="53"/>
    </row>
    <row r="7" spans="1:6" ht="17.25" customHeight="1">
      <c r="A7" s="50" t="s">
        <v>51</v>
      </c>
      <c r="B7" s="51">
        <v>2166</v>
      </c>
      <c r="C7" s="51"/>
      <c r="D7" s="52"/>
      <c r="E7" s="53"/>
      <c r="F7" s="53"/>
    </row>
    <row r="8" spans="1:6" ht="16.5" customHeight="1">
      <c r="A8" s="50" t="s">
        <v>52</v>
      </c>
      <c r="B8" s="51">
        <v>10506</v>
      </c>
      <c r="C8" s="51">
        <v>589</v>
      </c>
      <c r="D8" s="52">
        <f>C8/B8*100</f>
        <v>5.606320197982106</v>
      </c>
      <c r="E8" s="53"/>
      <c r="F8" s="53">
        <v>1</v>
      </c>
    </row>
    <row r="9" spans="1:6" ht="17.25" customHeight="1">
      <c r="A9" s="50" t="s">
        <v>53</v>
      </c>
      <c r="B9" s="51">
        <v>2592</v>
      </c>
      <c r="C9" s="51">
        <v>778</v>
      </c>
      <c r="D9" s="52">
        <f>C9/B9*100</f>
        <v>30.015432098765434</v>
      </c>
      <c r="E9" s="53"/>
      <c r="F9" s="53"/>
    </row>
    <row r="10" spans="1:6" ht="17.25" customHeight="1">
      <c r="A10" s="50" t="s">
        <v>54</v>
      </c>
      <c r="B10" s="51">
        <v>12611</v>
      </c>
      <c r="C10" s="51">
        <v>600</v>
      </c>
      <c r="D10" s="52">
        <f>C10/B10*100</f>
        <v>4.757751169613829</v>
      </c>
      <c r="E10" s="53"/>
      <c r="F10" s="53"/>
    </row>
    <row r="11" spans="1:6" ht="16.5" customHeight="1">
      <c r="A11" s="50" t="s">
        <v>55</v>
      </c>
      <c r="B11" s="51">
        <v>13346</v>
      </c>
      <c r="C11" s="51">
        <v>237</v>
      </c>
      <c r="D11" s="52">
        <f>C11/B11*100</f>
        <v>1.7758129776712122</v>
      </c>
      <c r="E11" s="53"/>
      <c r="F11" s="53"/>
    </row>
    <row r="12" spans="1:6" ht="17.25" customHeight="1">
      <c r="A12" s="50" t="s">
        <v>56</v>
      </c>
      <c r="B12" s="51">
        <v>26452</v>
      </c>
      <c r="C12" s="51">
        <v>601</v>
      </c>
      <c r="D12" s="52">
        <f>C12/B12*100</f>
        <v>2.2720399213670044</v>
      </c>
      <c r="E12" s="53"/>
      <c r="F12" s="53">
        <v>2</v>
      </c>
    </row>
    <row r="13" spans="1:6" ht="17.25" customHeight="1">
      <c r="A13" s="50" t="s">
        <v>57</v>
      </c>
      <c r="B13" s="51">
        <v>34838</v>
      </c>
      <c r="C13" s="51"/>
      <c r="D13" s="52"/>
      <c r="E13" s="53"/>
      <c r="F13" s="53"/>
    </row>
    <row r="14" spans="1:6" ht="18" customHeight="1">
      <c r="A14" s="50" t="s">
        <v>58</v>
      </c>
      <c r="B14" s="51">
        <v>13064</v>
      </c>
      <c r="C14" s="51">
        <v>5100</v>
      </c>
      <c r="D14" s="52">
        <f>C14/B14*100</f>
        <v>39.038579301898345</v>
      </c>
      <c r="E14" s="53">
        <v>1</v>
      </c>
      <c r="F14" s="53">
        <v>3</v>
      </c>
    </row>
    <row r="15" spans="1:6" ht="18" customHeight="1">
      <c r="A15" s="50" t="s">
        <v>59</v>
      </c>
      <c r="B15" s="51">
        <v>11549</v>
      </c>
      <c r="C15" s="51">
        <v>500</v>
      </c>
      <c r="D15" s="52">
        <f>C15/B15*100</f>
        <v>4.329379167027448</v>
      </c>
      <c r="E15" s="53"/>
      <c r="F15" s="53"/>
    </row>
    <row r="16" spans="1:6" ht="17.25" customHeight="1">
      <c r="A16" s="50" t="s">
        <v>60</v>
      </c>
      <c r="B16" s="51">
        <v>10481</v>
      </c>
      <c r="C16" s="51">
        <v>6251</v>
      </c>
      <c r="D16" s="52">
        <f>C16/B16*100</f>
        <v>59.64125560538116</v>
      </c>
      <c r="E16" s="53"/>
      <c r="F16" s="53">
        <v>4</v>
      </c>
    </row>
    <row r="17" spans="1:6" ht="17.25" customHeight="1">
      <c r="A17" s="50" t="s">
        <v>61</v>
      </c>
      <c r="B17" s="51">
        <v>6900</v>
      </c>
      <c r="C17" s="51"/>
      <c r="D17" s="52"/>
      <c r="E17" s="53"/>
      <c r="F17" s="53"/>
    </row>
    <row r="18" spans="1:6" ht="17.25" customHeight="1">
      <c r="A18" s="50" t="s">
        <v>62</v>
      </c>
      <c r="B18" s="51">
        <v>14140</v>
      </c>
      <c r="C18" s="51">
        <v>600</v>
      </c>
      <c r="D18" s="52">
        <f>C18/B18*100</f>
        <v>4.243281471004243</v>
      </c>
      <c r="E18" s="53"/>
      <c r="F18" s="53">
        <v>3</v>
      </c>
    </row>
    <row r="19" spans="1:6" ht="17.25" customHeight="1">
      <c r="A19" s="50" t="s">
        <v>63</v>
      </c>
      <c r="B19" s="51">
        <v>6344</v>
      </c>
      <c r="C19" s="51">
        <v>412</v>
      </c>
      <c r="D19" s="52">
        <f>C19/B19*100</f>
        <v>6.494325346784363</v>
      </c>
      <c r="E19" s="53"/>
      <c r="F19" s="53"/>
    </row>
    <row r="20" spans="1:6" ht="17.25" customHeight="1">
      <c r="A20" s="50" t="s">
        <v>64</v>
      </c>
      <c r="B20" s="51">
        <v>7467</v>
      </c>
      <c r="C20" s="51"/>
      <c r="D20" s="52"/>
      <c r="E20" s="53"/>
      <c r="F20" s="53"/>
    </row>
    <row r="21" spans="1:6" ht="18">
      <c r="A21" s="50" t="s">
        <v>65</v>
      </c>
      <c r="B21" s="51">
        <v>17611</v>
      </c>
      <c r="C21" s="51">
        <v>150</v>
      </c>
      <c r="D21" s="52">
        <f>C21/B21*100</f>
        <v>0.8517403895292714</v>
      </c>
      <c r="E21" s="53"/>
      <c r="F21" s="53">
        <v>1</v>
      </c>
    </row>
    <row r="22" spans="1:6" ht="18">
      <c r="A22" s="50" t="s">
        <v>66</v>
      </c>
      <c r="B22" s="51">
        <v>11991</v>
      </c>
      <c r="C22" s="51">
        <v>845</v>
      </c>
      <c r="D22" s="52">
        <f>C22/B22*100</f>
        <v>7.0469518805771</v>
      </c>
      <c r="E22" s="53"/>
      <c r="F22" s="53">
        <v>3</v>
      </c>
    </row>
    <row r="23" spans="1:6" ht="18">
      <c r="A23" s="50" t="s">
        <v>67</v>
      </c>
      <c r="B23" s="51">
        <v>7658</v>
      </c>
      <c r="C23" s="51"/>
      <c r="D23" s="52"/>
      <c r="E23" s="53"/>
      <c r="F23" s="53"/>
    </row>
    <row r="24" spans="1:6" ht="18">
      <c r="A24" s="50" t="s">
        <v>68</v>
      </c>
      <c r="B24" s="51">
        <v>19265</v>
      </c>
      <c r="C24" s="51">
        <v>4250</v>
      </c>
      <c r="D24" s="52">
        <f>C24/B24*100</f>
        <v>22.060731897222944</v>
      </c>
      <c r="E24" s="53">
        <v>1</v>
      </c>
      <c r="F24" s="53">
        <v>6</v>
      </c>
    </row>
    <row r="25" spans="1:6" ht="18">
      <c r="A25" s="50" t="s">
        <v>69</v>
      </c>
      <c r="B25" s="51">
        <v>18810</v>
      </c>
      <c r="C25" s="51">
        <v>120</v>
      </c>
      <c r="D25" s="52">
        <f>C25/B25*100</f>
        <v>0.6379585326953748</v>
      </c>
      <c r="E25" s="53"/>
      <c r="F25" s="53"/>
    </row>
    <row r="26" spans="1:6" ht="18">
      <c r="A26" s="50" t="s">
        <v>70</v>
      </c>
      <c r="B26" s="51">
        <v>22106</v>
      </c>
      <c r="C26" s="51">
        <v>1934</v>
      </c>
      <c r="D26" s="52">
        <f>C26/B26*100</f>
        <v>8.748755993847825</v>
      </c>
      <c r="E26" s="53"/>
      <c r="F26" s="53"/>
    </row>
    <row r="27" spans="1:6" ht="18" hidden="1">
      <c r="A27" s="50"/>
      <c r="B27" s="51"/>
      <c r="C27" s="51"/>
      <c r="D27" s="52"/>
      <c r="E27" s="53"/>
      <c r="F27" s="53"/>
    </row>
    <row r="28" spans="1:6" ht="17.25">
      <c r="A28" s="54" t="s">
        <v>71</v>
      </c>
      <c r="B28" s="55">
        <f>SUM(B7:B27)</f>
        <v>269897</v>
      </c>
      <c r="C28" s="55">
        <f>SUM(C7:C26)</f>
        <v>22967</v>
      </c>
      <c r="D28" s="56">
        <f>C28/B28*100</f>
        <v>8.50954252918706</v>
      </c>
      <c r="E28" s="57">
        <f>SUM(E7:E26)</f>
        <v>2</v>
      </c>
      <c r="F28" s="57">
        <f>SUM(F7:F26)</f>
        <v>23</v>
      </c>
    </row>
    <row r="29" spans="1:6" ht="18" customHeight="1">
      <c r="A29" s="50" t="s">
        <v>72</v>
      </c>
      <c r="B29" s="51">
        <v>266556</v>
      </c>
      <c r="C29" s="51">
        <v>19914</v>
      </c>
      <c r="D29" s="56">
        <f>C29/B29*100</f>
        <v>7.47085040291721</v>
      </c>
      <c r="E29" s="53">
        <v>3</v>
      </c>
      <c r="F29" s="53">
        <v>11</v>
      </c>
    </row>
  </sheetData>
  <sheetProtection/>
  <mergeCells count="7">
    <mergeCell ref="A1:F1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zoomScalePageLayoutView="0" workbookViewId="0" topLeftCell="C4">
      <selection activeCell="M25" sqref="M25"/>
    </sheetView>
  </sheetViews>
  <sheetFormatPr defaultColWidth="9.00390625" defaultRowHeight="12.75"/>
  <cols>
    <col min="1" max="1" width="19.50390625" style="2" customWidth="1"/>
    <col min="2" max="2" width="8.50390625" style="2" customWidth="1"/>
    <col min="3" max="4" width="8.125" style="2" customWidth="1"/>
    <col min="5" max="5" width="9.50390625" style="2" customWidth="1"/>
    <col min="6" max="6" width="9.625" style="2" customWidth="1"/>
    <col min="7" max="7" width="7.50390625" style="2" customWidth="1"/>
    <col min="8" max="8" width="8.00390625" style="2" customWidth="1"/>
    <col min="9" max="10" width="7.50390625" style="2" customWidth="1"/>
    <col min="11" max="12" width="8.50390625" style="2" customWidth="1"/>
    <col min="13" max="13" width="8.625" style="2" customWidth="1"/>
    <col min="14" max="14" width="9.375" style="2" customWidth="1"/>
    <col min="15" max="16" width="7.50390625" style="2" customWidth="1"/>
    <col min="17" max="16384" width="8.875" style="2" customWidth="1"/>
  </cols>
  <sheetData>
    <row r="1" spans="1:16" ht="17.25" customHeight="1">
      <c r="A1" s="1"/>
      <c r="B1" s="76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9">
        <v>42832</v>
      </c>
      <c r="P1" s="79"/>
    </row>
    <row r="2" spans="1:16" ht="18.75" customHeight="1" thickBot="1">
      <c r="A2" s="3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4"/>
      <c r="P2" s="4"/>
    </row>
    <row r="3" spans="1:16" ht="15.75" customHeight="1">
      <c r="A3" s="63" t="s">
        <v>2</v>
      </c>
      <c r="B3" s="66" t="s">
        <v>3</v>
      </c>
      <c r="C3" s="66"/>
      <c r="D3" s="66"/>
      <c r="E3" s="67" t="s">
        <v>4</v>
      </c>
      <c r="F3" s="67"/>
      <c r="G3" s="67"/>
      <c r="H3" s="67"/>
      <c r="I3" s="67"/>
      <c r="J3" s="67"/>
      <c r="K3" s="69" t="s">
        <v>5</v>
      </c>
      <c r="L3" s="69"/>
      <c r="M3" s="66" t="s">
        <v>6</v>
      </c>
      <c r="N3" s="66"/>
      <c r="O3" s="66"/>
      <c r="P3" s="80"/>
    </row>
    <row r="4" spans="1:16" ht="17.25" customHeight="1">
      <c r="A4" s="64"/>
      <c r="B4" s="70" t="s">
        <v>39</v>
      </c>
      <c r="C4" s="72" t="s">
        <v>7</v>
      </c>
      <c r="D4" s="72"/>
      <c r="E4" s="68"/>
      <c r="F4" s="68"/>
      <c r="G4" s="68"/>
      <c r="H4" s="68"/>
      <c r="I4" s="68"/>
      <c r="J4" s="68"/>
      <c r="K4" s="72" t="s">
        <v>8</v>
      </c>
      <c r="L4" s="72"/>
      <c r="M4" s="81" t="s">
        <v>9</v>
      </c>
      <c r="N4" s="81"/>
      <c r="O4" s="81" t="s">
        <v>10</v>
      </c>
      <c r="P4" s="82"/>
    </row>
    <row r="5" spans="1:16" ht="16.5" customHeight="1">
      <c r="A5" s="64"/>
      <c r="B5" s="70"/>
      <c r="C5" s="72" t="s">
        <v>41</v>
      </c>
      <c r="D5" s="72"/>
      <c r="E5" s="72" t="s">
        <v>11</v>
      </c>
      <c r="F5" s="72"/>
      <c r="G5" s="73" t="s">
        <v>12</v>
      </c>
      <c r="H5" s="73"/>
      <c r="I5" s="73" t="s">
        <v>13</v>
      </c>
      <c r="J5" s="73"/>
      <c r="K5" s="74" t="s">
        <v>14</v>
      </c>
      <c r="L5" s="74"/>
      <c r="M5" s="74" t="s">
        <v>12</v>
      </c>
      <c r="N5" s="74"/>
      <c r="O5" s="74" t="s">
        <v>12</v>
      </c>
      <c r="P5" s="75"/>
    </row>
    <row r="6" spans="1:16" ht="17.25" customHeight="1" thickBot="1">
      <c r="A6" s="65"/>
      <c r="B6" s="71"/>
      <c r="C6" s="5" t="s">
        <v>73</v>
      </c>
      <c r="D6" s="5" t="s">
        <v>74</v>
      </c>
      <c r="E6" s="6" t="s">
        <v>40</v>
      </c>
      <c r="F6" s="6" t="s">
        <v>15</v>
      </c>
      <c r="G6" s="6" t="s">
        <v>40</v>
      </c>
      <c r="H6" s="6" t="s">
        <v>15</v>
      </c>
      <c r="I6" s="6" t="s">
        <v>40</v>
      </c>
      <c r="J6" s="6" t="s">
        <v>15</v>
      </c>
      <c r="K6" s="6" t="s">
        <v>40</v>
      </c>
      <c r="L6" s="6" t="s">
        <v>15</v>
      </c>
      <c r="M6" s="6" t="s">
        <v>40</v>
      </c>
      <c r="N6" s="6" t="s">
        <v>15</v>
      </c>
      <c r="O6" s="6" t="s">
        <v>40</v>
      </c>
      <c r="P6" s="7" t="s">
        <v>15</v>
      </c>
    </row>
    <row r="7" spans="1:16" ht="15" customHeight="1">
      <c r="A7" s="8" t="s">
        <v>16</v>
      </c>
      <c r="B7" s="9">
        <v>56</v>
      </c>
      <c r="C7" s="9">
        <v>56</v>
      </c>
      <c r="D7" s="9">
        <v>56</v>
      </c>
      <c r="E7" s="10">
        <f>3.6+0.4+0.4+0.4+0.4+0.4+0.4+0.4+0.4+0.4+0.4+0.4+0.4+0.4+0.4+0.4+0.4+0.4+0.4+0.4+0.4+0.4+0.4+0.4+0.4+0.4+0.4+0.4+0.4+0.4+0.4+0.4+0.4+0.4+0.4+0.4+0.4+0.4+0.4+0.4+0.4+0.4+0.4+0.4+0.4+0.4+0.4+0.4+0.4+0.4+0.4+0.4+0.4+0.4+0.4+0.4+0.4+0.4</f>
        <v>26.399999999999974</v>
      </c>
      <c r="F7" s="11">
        <v>16.4</v>
      </c>
      <c r="G7" s="10">
        <v>0.4</v>
      </c>
      <c r="H7" s="12">
        <v>0.4</v>
      </c>
      <c r="I7" s="10">
        <v>0.3</v>
      </c>
      <c r="J7" s="12">
        <v>0.3</v>
      </c>
      <c r="K7" s="13">
        <f aca="true" t="shared" si="0" ref="K7:K28">G7/D7*1000</f>
        <v>7.142857142857143</v>
      </c>
      <c r="L7" s="14">
        <v>7.142857142857143</v>
      </c>
      <c r="M7" s="15">
        <v>25.5</v>
      </c>
      <c r="N7" s="15">
        <v>6.5</v>
      </c>
      <c r="O7" s="16">
        <v>0.5</v>
      </c>
      <c r="P7" s="17">
        <v>0.5</v>
      </c>
    </row>
    <row r="8" spans="1:16" ht="15.75" customHeight="1">
      <c r="A8" s="18" t="s">
        <v>17</v>
      </c>
      <c r="B8" s="19">
        <v>1181</v>
      </c>
      <c r="C8" s="19">
        <v>1281</v>
      </c>
      <c r="D8" s="19">
        <v>1281</v>
      </c>
      <c r="E8" s="20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</f>
        <v>860.5999999999996</v>
      </c>
      <c r="F8" s="21">
        <v>352.6</v>
      </c>
      <c r="G8" s="20">
        <v>14</v>
      </c>
      <c r="H8" s="22">
        <v>9.1</v>
      </c>
      <c r="I8" s="20">
        <v>12</v>
      </c>
      <c r="J8" s="22">
        <v>6.7</v>
      </c>
      <c r="K8" s="23">
        <f t="shared" si="0"/>
        <v>10.92896174863388</v>
      </c>
      <c r="L8" s="24">
        <v>9.198813056379823</v>
      </c>
      <c r="M8" s="25">
        <v>153</v>
      </c>
      <c r="N8" s="25">
        <v>165.5</v>
      </c>
      <c r="O8" s="26">
        <v>3</v>
      </c>
      <c r="P8" s="27">
        <v>3</v>
      </c>
    </row>
    <row r="9" spans="1:16" ht="14.25" customHeight="1">
      <c r="A9" s="18" t="s">
        <v>18</v>
      </c>
      <c r="B9" s="19">
        <v>1149</v>
      </c>
      <c r="C9" s="19">
        <v>1149</v>
      </c>
      <c r="D9" s="19">
        <v>1149</v>
      </c>
      <c r="E9" s="20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</f>
        <v>845.5</v>
      </c>
      <c r="F9" s="21">
        <v>410</v>
      </c>
      <c r="G9" s="20">
        <v>13.7</v>
      </c>
      <c r="H9" s="22">
        <v>11.2</v>
      </c>
      <c r="I9" s="20">
        <v>13.4</v>
      </c>
      <c r="J9" s="22">
        <v>11.2</v>
      </c>
      <c r="K9" s="23">
        <f t="shared" si="0"/>
        <v>11.923411662315056</v>
      </c>
      <c r="L9" s="24">
        <v>9.747606614447344</v>
      </c>
      <c r="M9" s="25">
        <v>404</v>
      </c>
      <c r="N9" s="25">
        <v>276</v>
      </c>
      <c r="O9" s="26">
        <v>4</v>
      </c>
      <c r="P9" s="27">
        <v>4</v>
      </c>
    </row>
    <row r="10" spans="1:16" ht="15" customHeight="1">
      <c r="A10" s="18" t="s">
        <v>19</v>
      </c>
      <c r="B10" s="19">
        <v>353</v>
      </c>
      <c r="C10" s="19">
        <v>377</v>
      </c>
      <c r="D10" s="19">
        <v>377</v>
      </c>
      <c r="E10" s="20">
        <f>23.4+2.6+2.6+2.6+2.6+2.6+2.7+2.7+2.7+2.8+2.8+2.8+2.8+2.8+2.8+2.8+2.9+2.9+2.9+2.9+2.9+2.9+2.9+2.9+2.9+2.9+2.9+2.9+2.9+2.9+3+3+3.1+3.1+3.1+3.1+3.1+3.1+3.1+3.1+3.1+3.1+3.1+3.1+3.1+3.1+3.1+3.1+3.1+3+3+3+3+3+3+3.2+3.2</f>
        <v>187.79999999999995</v>
      </c>
      <c r="F10" s="21">
        <v>90.2</v>
      </c>
      <c r="G10" s="20">
        <v>3.2</v>
      </c>
      <c r="H10" s="22">
        <v>2.3</v>
      </c>
      <c r="I10" s="20">
        <v>3.1</v>
      </c>
      <c r="J10" s="22">
        <v>2.2</v>
      </c>
      <c r="K10" s="23">
        <f t="shared" si="0"/>
        <v>8.488063660477454</v>
      </c>
      <c r="L10" s="24">
        <v>7.920792079207921</v>
      </c>
      <c r="M10" s="25">
        <v>178</v>
      </c>
      <c r="N10" s="25">
        <v>223</v>
      </c>
      <c r="O10" s="26">
        <v>3</v>
      </c>
      <c r="P10" s="27">
        <v>4</v>
      </c>
    </row>
    <row r="11" spans="1:16" ht="15.75" customHeight="1">
      <c r="A11" s="18" t="s">
        <v>20</v>
      </c>
      <c r="B11" s="19">
        <v>690</v>
      </c>
      <c r="C11" s="19">
        <v>690</v>
      </c>
      <c r="D11" s="19">
        <v>690</v>
      </c>
      <c r="E11" s="20">
        <f>53.1+5.9+5.9+5.9+5.9+5.9+5.9+5.9+5.9+5.9+5.9+5.9+5.9+5.9+5.9+6.1+6.1+6.1+6.1+6.1+6.1+6.1+6.1+6.1+6.1+6.1+6.1+6.1+6.1+6.1+6.1+6.1+6.1+6.1+6.1+6.1+6.1+6.1+6.1+6.1+6.1+6.1+6.5+6.5+6.5+6.5+6.5+6.7+6.7+6.7+6.9+6.9+7+7+7</f>
        <v>387.80000000000007</v>
      </c>
      <c r="F11" s="21">
        <v>258.3</v>
      </c>
      <c r="G11" s="20">
        <v>7</v>
      </c>
      <c r="H11" s="22">
        <v>6.2</v>
      </c>
      <c r="I11" s="20">
        <v>6.1</v>
      </c>
      <c r="J11" s="22">
        <v>5.5</v>
      </c>
      <c r="K11" s="23">
        <f t="shared" si="0"/>
        <v>10.144927536231883</v>
      </c>
      <c r="L11" s="24">
        <v>9.710144927536232</v>
      </c>
      <c r="M11" s="25">
        <v>412</v>
      </c>
      <c r="N11" s="25">
        <v>240</v>
      </c>
      <c r="O11" s="26">
        <v>7</v>
      </c>
      <c r="P11" s="27">
        <v>5</v>
      </c>
    </row>
    <row r="12" spans="1:16" ht="15" customHeight="1">
      <c r="A12" s="18" t="s">
        <v>21</v>
      </c>
      <c r="B12" s="19">
        <v>467</v>
      </c>
      <c r="C12" s="19">
        <v>467</v>
      </c>
      <c r="D12" s="19">
        <v>467</v>
      </c>
      <c r="E12" s="20">
        <f>75+5+5+5+5+5+5+5+5+5+5+5+5+5+5+5+5+5+5+5+5+5+5+5+5+5+5+5+5+5+5+5+5+5+5+5+5+5+5+5+5+5+5+5+5+5+5+5+5+5+5+5</f>
        <v>330</v>
      </c>
      <c r="F12" s="21">
        <v>196.8</v>
      </c>
      <c r="G12" s="20">
        <v>5</v>
      </c>
      <c r="H12" s="22">
        <v>6.1</v>
      </c>
      <c r="I12" s="20">
        <v>4.9</v>
      </c>
      <c r="J12" s="22">
        <v>5.6</v>
      </c>
      <c r="K12" s="23">
        <f t="shared" si="0"/>
        <v>10.70663811563169</v>
      </c>
      <c r="L12" s="24">
        <v>13.495575221238937</v>
      </c>
      <c r="M12" s="25">
        <v>459</v>
      </c>
      <c r="N12" s="25">
        <v>164.2</v>
      </c>
      <c r="O12" s="26">
        <v>9</v>
      </c>
      <c r="P12" s="27">
        <v>8.4</v>
      </c>
    </row>
    <row r="13" spans="1:16" ht="15" customHeight="1">
      <c r="A13" s="18" t="s">
        <v>22</v>
      </c>
      <c r="B13" s="19">
        <v>1317</v>
      </c>
      <c r="C13" s="19">
        <v>1317</v>
      </c>
      <c r="D13" s="19">
        <v>1317</v>
      </c>
      <c r="E13" s="20">
        <f>463+10.8+10.8+10.8+10.8+10.8+10.8+10.8+10.8+10.8+10.8+10.8+10.8+10.8+10.8+10.8+10.8+10.8+10.8+10.8+10.8+10.8+10.8+10.8+10.8+10.8+10.8</f>
        <v>743.799999999999</v>
      </c>
      <c r="F13" s="21">
        <v>635.5</v>
      </c>
      <c r="G13" s="20">
        <v>10.8</v>
      </c>
      <c r="H13" s="22">
        <v>13</v>
      </c>
      <c r="I13" s="20">
        <v>9.2</v>
      </c>
      <c r="J13" s="22">
        <v>45.9</v>
      </c>
      <c r="K13" s="23">
        <f t="shared" si="0"/>
        <v>8.200455580865604</v>
      </c>
      <c r="L13" s="24">
        <v>8.931804465902234</v>
      </c>
      <c r="M13" s="25">
        <v>153</v>
      </c>
      <c r="N13" s="25">
        <v>240</v>
      </c>
      <c r="O13" s="26">
        <v>3</v>
      </c>
      <c r="P13" s="27">
        <v>3</v>
      </c>
    </row>
    <row r="14" spans="1:16" ht="15" customHeight="1">
      <c r="A14" s="18" t="s">
        <v>23</v>
      </c>
      <c r="B14" s="19">
        <v>2742</v>
      </c>
      <c r="C14" s="19">
        <v>2742</v>
      </c>
      <c r="D14" s="19">
        <v>2742</v>
      </c>
      <c r="E14" s="20">
        <f>326.7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+36.3</f>
        <v>2395.7999999999997</v>
      </c>
      <c r="F14" s="21">
        <v>1607.2</v>
      </c>
      <c r="G14" s="20">
        <v>36.3</v>
      </c>
      <c r="H14" s="22">
        <v>35.9</v>
      </c>
      <c r="I14" s="20">
        <v>35.8</v>
      </c>
      <c r="J14" s="22">
        <v>35.7</v>
      </c>
      <c r="K14" s="23">
        <f t="shared" si="0"/>
        <v>13.23851203501094</v>
      </c>
      <c r="L14" s="24">
        <v>13.092633114514953</v>
      </c>
      <c r="M14" s="25">
        <v>510</v>
      </c>
      <c r="N14" s="25">
        <v>220</v>
      </c>
      <c r="O14" s="26">
        <v>10</v>
      </c>
      <c r="P14" s="27">
        <v>10</v>
      </c>
    </row>
    <row r="15" spans="1:16" ht="15.75" customHeight="1">
      <c r="A15" s="18" t="s">
        <v>24</v>
      </c>
      <c r="B15" s="19">
        <v>709</v>
      </c>
      <c r="C15" s="19">
        <v>709</v>
      </c>
      <c r="D15" s="19">
        <v>709</v>
      </c>
      <c r="E15" s="20">
        <v>530.7</v>
      </c>
      <c r="F15" s="21">
        <v>254.2</v>
      </c>
      <c r="G15" s="20">
        <v>6.7</v>
      </c>
      <c r="H15" s="22">
        <v>6.7</v>
      </c>
      <c r="I15" s="20">
        <v>6.2</v>
      </c>
      <c r="J15" s="22">
        <v>6.2</v>
      </c>
      <c r="K15" s="23">
        <f t="shared" si="0"/>
        <v>9.449929478138223</v>
      </c>
      <c r="L15" s="24">
        <v>9.557774607703282</v>
      </c>
      <c r="M15" s="25">
        <v>25.8</v>
      </c>
      <c r="N15" s="25">
        <v>23.7</v>
      </c>
      <c r="O15" s="26">
        <v>0.3</v>
      </c>
      <c r="P15" s="27">
        <v>0.3</v>
      </c>
    </row>
    <row r="16" spans="1:16" ht="15" customHeight="1">
      <c r="A16" s="18" t="s">
        <v>25</v>
      </c>
      <c r="B16" s="19">
        <v>600</v>
      </c>
      <c r="C16" s="19">
        <v>600</v>
      </c>
      <c r="D16" s="19">
        <v>600</v>
      </c>
      <c r="E16" s="20">
        <f>48.6+5.9+5.9+5.9+5.9+5.9+5.9+5.9+5.9+5.9+5.9+5.9+5.9+5.9+5.9+5.9+5.9+5.9+5.9+5.9+5.9+5.9+5.9+5.9+5.9+5.9+5.9+5.9+5.9+5.9+5.9+5.9+5.9+5.9+5.9+5.9+5.9+5.9+5.9+5.9+5.9+5.9+5.9+6.7+6.7+6.7+6.7+6.7+6.7+6.7+6.7+6.7+8.4+8.4+8.4+8.4+8.4+8.4</f>
        <v>407.0999999999998</v>
      </c>
      <c r="F16" s="21">
        <v>299.3</v>
      </c>
      <c r="G16" s="20">
        <v>8.4</v>
      </c>
      <c r="H16" s="22">
        <v>6</v>
      </c>
      <c r="I16" s="20">
        <v>7.3</v>
      </c>
      <c r="J16" s="22">
        <v>6</v>
      </c>
      <c r="K16" s="23">
        <f t="shared" si="0"/>
        <v>14</v>
      </c>
      <c r="L16" s="24">
        <v>14.19141914191419</v>
      </c>
      <c r="M16" s="25">
        <v>930</v>
      </c>
      <c r="N16" s="25">
        <v>620</v>
      </c>
      <c r="O16" s="26">
        <v>10</v>
      </c>
      <c r="P16" s="27">
        <v>6</v>
      </c>
    </row>
    <row r="17" spans="1:16" ht="15" customHeight="1">
      <c r="A17" s="18" t="s">
        <v>26</v>
      </c>
      <c r="B17" s="19">
        <v>970</v>
      </c>
      <c r="C17" s="19">
        <v>980</v>
      </c>
      <c r="D17" s="19">
        <v>980</v>
      </c>
      <c r="E17" s="20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</f>
        <v>983.1</v>
      </c>
      <c r="F17" s="21">
        <v>520.7</v>
      </c>
      <c r="G17" s="20">
        <v>16.3</v>
      </c>
      <c r="H17" s="22">
        <v>11.7</v>
      </c>
      <c r="I17" s="20">
        <v>14.7</v>
      </c>
      <c r="J17" s="22">
        <v>11.4</v>
      </c>
      <c r="K17" s="23">
        <f t="shared" si="0"/>
        <v>16.63265306122449</v>
      </c>
      <c r="L17" s="24">
        <v>14.631578947368421</v>
      </c>
      <c r="M17" s="25">
        <v>255</v>
      </c>
      <c r="N17" s="25">
        <v>310</v>
      </c>
      <c r="O17" s="26">
        <v>5</v>
      </c>
      <c r="P17" s="27">
        <v>5</v>
      </c>
    </row>
    <row r="18" spans="1:16" ht="15.75" customHeight="1">
      <c r="A18" s="18" t="s">
        <v>27</v>
      </c>
      <c r="B18" s="19">
        <v>473</v>
      </c>
      <c r="C18" s="19">
        <v>480</v>
      </c>
      <c r="D18" s="19">
        <v>480</v>
      </c>
      <c r="E18" s="20">
        <f>135.4+3.8+3.8+3.8+3.8+3.8+3.8+3.8+3.8+3.8+3.8+3.8+3.8+3.8+3.8+3.8+3.8+3.8+3.8+3.8+3.8+3.8+3.8+3.8+3.8+3.8+3.8+3.8+3.8+3.8+3.8+3.8</f>
        <v>253.20000000000036</v>
      </c>
      <c r="F18" s="21">
        <v>69.7</v>
      </c>
      <c r="G18" s="20">
        <v>3.8</v>
      </c>
      <c r="H18" s="22">
        <v>2.2</v>
      </c>
      <c r="I18" s="20">
        <v>2.7</v>
      </c>
      <c r="J18" s="22">
        <v>1</v>
      </c>
      <c r="K18" s="23">
        <f t="shared" si="0"/>
        <v>7.916666666666665</v>
      </c>
      <c r="L18" s="24">
        <v>7.242339832869082</v>
      </c>
      <c r="M18" s="25">
        <v>244.8</v>
      </c>
      <c r="N18" s="25">
        <v>106</v>
      </c>
      <c r="O18" s="26">
        <v>4.8</v>
      </c>
      <c r="P18" s="27">
        <v>1.1</v>
      </c>
    </row>
    <row r="19" spans="1:16" ht="15" customHeight="1">
      <c r="A19" s="18" t="s">
        <v>28</v>
      </c>
      <c r="B19" s="19">
        <v>1325</v>
      </c>
      <c r="C19" s="19">
        <v>1285</v>
      </c>
      <c r="D19" s="19">
        <v>1285</v>
      </c>
      <c r="E19" s="20">
        <f>79.2+8.8+8.9+8.8+8.8+8.8+8.8+8.9+8.8+8.9+8.9+8.9+9+9.1+9.1+9.1+9.1+9.1+9.3+9.4+9.3+9.5+9.6+9.7+9.6+9.8+10.1+10.3+10.3+10.7+10.7+10.8+10.9+10.9+11.8+11.2+11.2+11.2+11.2+11.3+11.4+8.9+11.5+11.5+11.6+11.6+11.7+11.8+11.8+11.8+11.8+11.8+11.8+11.9</f>
        <v>620.6999999999997</v>
      </c>
      <c r="F19" s="21">
        <v>475.6</v>
      </c>
      <c r="G19" s="20">
        <v>11.8</v>
      </c>
      <c r="H19" s="22">
        <v>11.3</v>
      </c>
      <c r="I19" s="20">
        <v>11.6</v>
      </c>
      <c r="J19" s="22">
        <v>9.8</v>
      </c>
      <c r="K19" s="23">
        <f t="shared" si="0"/>
        <v>9.182879377431906</v>
      </c>
      <c r="L19" s="24">
        <v>9.104151493080845</v>
      </c>
      <c r="M19" s="25">
        <v>329</v>
      </c>
      <c r="N19" s="25">
        <v>285</v>
      </c>
      <c r="O19" s="26">
        <v>4</v>
      </c>
      <c r="P19" s="27">
        <v>4</v>
      </c>
    </row>
    <row r="20" spans="1:16" ht="15.75" customHeight="1">
      <c r="A20" s="18" t="s">
        <v>29</v>
      </c>
      <c r="B20" s="19">
        <v>1284</v>
      </c>
      <c r="C20" s="19">
        <v>1285</v>
      </c>
      <c r="D20" s="19">
        <v>1285</v>
      </c>
      <c r="E20" s="20">
        <f>363.7+14.4+14.1+14.1+14.2+14.2+14.2+14.3+14.5+14.5+14.8+14.8+14.7+14.5+14.5+14.7+14.7+14.7+14.7+14.9+14.9+14.9+14.9+14.9+15.4+15.4+15.4+15.3+15.3+15.3+15.3+15.5+15.5+15.5+15.5+15.5+15.5</f>
        <v>899.1999999999998</v>
      </c>
      <c r="F20" s="21">
        <v>643.7</v>
      </c>
      <c r="G20" s="20">
        <v>15.6</v>
      </c>
      <c r="H20" s="22">
        <v>15.1</v>
      </c>
      <c r="I20" s="20">
        <v>13.8</v>
      </c>
      <c r="J20" s="22">
        <v>13.3</v>
      </c>
      <c r="K20" s="23">
        <f t="shared" si="0"/>
        <v>12.140077821011673</v>
      </c>
      <c r="L20" s="24">
        <v>12.227414330218068</v>
      </c>
      <c r="M20" s="25">
        <v>52</v>
      </c>
      <c r="N20" s="25">
        <v>64</v>
      </c>
      <c r="O20" s="26">
        <v>0.5</v>
      </c>
      <c r="P20" s="27">
        <v>0.8</v>
      </c>
    </row>
    <row r="21" spans="1:16" ht="15" customHeight="1">
      <c r="A21" s="18" t="s">
        <v>30</v>
      </c>
      <c r="B21" s="19">
        <v>970</v>
      </c>
      <c r="C21" s="19">
        <v>628</v>
      </c>
      <c r="D21" s="19">
        <v>628</v>
      </c>
      <c r="E21" s="20">
        <f>30.6+3.4+3.5+3.5+3.5+3.5+3.5+3.5+3.3+3.4+3.5+3.5+3.5+3.5+3.5+3.5+3.5+3.5+3.5+3.5+3.6+3.5+3.6+3.6+3.6+3.5+3.5+3.5+3.5+3.5+3.5+3.5+3.9+3.9+3.9+3.9+4+4+4+3.9+4+4+4.1+4.2+4.2+4.2+4.3+4.3+4.3+4.5+4.5+4.5+4.5+4.5+4.6+4.5</f>
        <v>239.79999999999998</v>
      </c>
      <c r="F21" s="21">
        <v>270.6</v>
      </c>
      <c r="G21" s="20">
        <v>4.7</v>
      </c>
      <c r="H21" s="22">
        <v>6.1</v>
      </c>
      <c r="I21" s="20">
        <v>3.7</v>
      </c>
      <c r="J21" s="22">
        <v>5.6</v>
      </c>
      <c r="K21" s="23">
        <f t="shared" si="0"/>
        <v>7.484076433121019</v>
      </c>
      <c r="L21" s="24">
        <v>6.029106029106028</v>
      </c>
      <c r="M21" s="25">
        <v>172.2</v>
      </c>
      <c r="N21" s="25">
        <v>148.2</v>
      </c>
      <c r="O21" s="26">
        <v>1.8</v>
      </c>
      <c r="P21" s="27">
        <v>1.9</v>
      </c>
    </row>
    <row r="22" spans="1:16" ht="15.75" customHeight="1">
      <c r="A22" s="18" t="s">
        <v>31</v>
      </c>
      <c r="B22" s="19">
        <v>1004</v>
      </c>
      <c r="C22" s="19">
        <v>1015</v>
      </c>
      <c r="D22" s="19">
        <v>1015</v>
      </c>
      <c r="E22" s="20">
        <f>73.8+7.6+7.6+7.2+7.2+7.1+7+6.9+6.9+6.9+7+7+7.1+7.3+7.6+7.9+7.9+8.3+8.7+8.7+8.8+8.9+8.9+8.9+9.4+9.4+9.4+9.8+9.9+9.9+9.9+10.3+10.3+10.3+10.3+10.3+10.9+10.9+10.9+11.1+11.6+11.8+11.7+11.8+12+11.9+11.9+12.1+12.2+12.2+12.2+12.1+11.9+12</f>
        <v>581.6</v>
      </c>
      <c r="F22" s="21">
        <v>487.9</v>
      </c>
      <c r="G22" s="20">
        <v>12.3</v>
      </c>
      <c r="H22" s="22">
        <v>10.6</v>
      </c>
      <c r="I22" s="20">
        <v>10.8</v>
      </c>
      <c r="J22" s="22">
        <v>9.4</v>
      </c>
      <c r="K22" s="23">
        <f t="shared" si="0"/>
        <v>12.118226600985222</v>
      </c>
      <c r="L22" s="24">
        <v>11.311311311311313</v>
      </c>
      <c r="M22" s="25">
        <v>650</v>
      </c>
      <c r="N22" s="25">
        <v>475.6</v>
      </c>
      <c r="O22" s="26">
        <v>7.3</v>
      </c>
      <c r="P22" s="27">
        <v>7.4</v>
      </c>
    </row>
    <row r="23" spans="1:16" ht="15" customHeight="1">
      <c r="A23" s="18" t="s">
        <v>32</v>
      </c>
      <c r="B23" s="19">
        <v>1942</v>
      </c>
      <c r="C23" s="19">
        <v>1923</v>
      </c>
      <c r="D23" s="19">
        <v>1923</v>
      </c>
      <c r="E23" s="20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</f>
        <v>2481.4999999999986</v>
      </c>
      <c r="F23" s="21">
        <v>1611.3</v>
      </c>
      <c r="G23" s="20">
        <v>39.5</v>
      </c>
      <c r="H23" s="22">
        <v>39.5</v>
      </c>
      <c r="I23" s="20">
        <v>34.8</v>
      </c>
      <c r="J23" s="22">
        <v>34.3</v>
      </c>
      <c r="K23" s="23">
        <f t="shared" si="0"/>
        <v>20.540821632865313</v>
      </c>
      <c r="L23" s="24">
        <v>19.989878542510123</v>
      </c>
      <c r="M23" s="25">
        <v>208.1</v>
      </c>
      <c r="N23" s="25">
        <v>279</v>
      </c>
      <c r="O23" s="26">
        <v>2.7</v>
      </c>
      <c r="P23" s="27">
        <v>2.7</v>
      </c>
    </row>
    <row r="24" spans="1:16" ht="15" customHeight="1">
      <c r="A24" s="18" t="s">
        <v>33</v>
      </c>
      <c r="B24" s="19">
        <v>358</v>
      </c>
      <c r="C24" s="19">
        <v>358</v>
      </c>
      <c r="D24" s="19">
        <v>358</v>
      </c>
      <c r="E24" s="20">
        <f>35.1+3.9+3.9+3.9+3.9+3.9+3.9+3.9+3.9+3.9+3.9+3.9+3.9+3.9+3.9+3.9+3.9+3+3.99+3.9+3.9+3.9+3.9+3.9+3.9+3.9+3.9+3.9+3.9+3.9+3.9+3.9+3.9+3.9+3.9+3.9+3.9+3.9+3.9+3.9+3.9+3.9+3.9+3.9+3.9+3.9+3.9+3.9+3.9+3.9+3.9+3.9+3.9+3.9+3.9+3.9+3.9+3.9</f>
        <v>256.59000000000026</v>
      </c>
      <c r="F24" s="21">
        <v>73.8</v>
      </c>
      <c r="G24" s="20">
        <v>3.9</v>
      </c>
      <c r="H24" s="22">
        <v>2.4</v>
      </c>
      <c r="I24" s="20">
        <v>2.3</v>
      </c>
      <c r="J24" s="22">
        <v>1.1</v>
      </c>
      <c r="K24" s="23">
        <f t="shared" si="0"/>
        <v>10.893854748603351</v>
      </c>
      <c r="L24" s="24">
        <v>7.317073170731707</v>
      </c>
      <c r="M24" s="25">
        <v>102</v>
      </c>
      <c r="N24" s="25">
        <v>186</v>
      </c>
      <c r="O24" s="26">
        <v>2</v>
      </c>
      <c r="P24" s="27">
        <v>3</v>
      </c>
    </row>
    <row r="25" spans="1:16" ht="15" customHeight="1">
      <c r="A25" s="18" t="s">
        <v>34</v>
      </c>
      <c r="B25" s="19">
        <v>1345</v>
      </c>
      <c r="C25" s="19">
        <v>1345</v>
      </c>
      <c r="D25" s="19">
        <v>1345</v>
      </c>
      <c r="E25" s="20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</f>
        <v>1118.3000000000002</v>
      </c>
      <c r="F25" s="21">
        <v>660.1</v>
      </c>
      <c r="G25" s="20">
        <v>18.9</v>
      </c>
      <c r="H25" s="22">
        <v>16.1</v>
      </c>
      <c r="I25" s="20">
        <v>17.2</v>
      </c>
      <c r="J25" s="22">
        <v>14.7</v>
      </c>
      <c r="K25" s="23">
        <f t="shared" si="0"/>
        <v>14.052044609665428</v>
      </c>
      <c r="L25" s="24">
        <v>11.896178803172313</v>
      </c>
      <c r="M25" s="25">
        <v>92</v>
      </c>
      <c r="N25" s="25"/>
      <c r="O25" s="26"/>
      <c r="P25" s="27"/>
    </row>
    <row r="26" spans="1:16" ht="14.25" customHeight="1">
      <c r="A26" s="18" t="s">
        <v>35</v>
      </c>
      <c r="B26" s="19">
        <v>534</v>
      </c>
      <c r="C26" s="19">
        <v>534</v>
      </c>
      <c r="D26" s="19">
        <v>534</v>
      </c>
      <c r="E26" s="20">
        <f>40.5+4.6+4.6+4.6+4.5+4.5+4.5+4.5+4.5+4.5+4.5+4.4+4.4+4.4+4.4+4.4+4.4+4.4+4.4+4.4+4.3+4.2+4.2+4.3+4.3+4.3+4.3+4.3+4.3+4.3+4.2+4.2+4.2+4.2+4.3+4.3+4.3+4.3+4.3+4.3+4.3+4.3+4.2+4.2+4.2+4.2</f>
        <v>236.20000000000013</v>
      </c>
      <c r="F26" s="21">
        <v>192.7</v>
      </c>
      <c r="G26" s="20">
        <v>4.2</v>
      </c>
      <c r="H26" s="22">
        <v>4.5</v>
      </c>
      <c r="I26" s="20">
        <v>3.7</v>
      </c>
      <c r="J26" s="22">
        <v>4.2</v>
      </c>
      <c r="K26" s="23">
        <f>G26/D26*1000</f>
        <v>7.865168539325843</v>
      </c>
      <c r="L26" s="24">
        <v>8.534322820037104</v>
      </c>
      <c r="M26" s="25">
        <v>1176</v>
      </c>
      <c r="N26" s="25">
        <v>793</v>
      </c>
      <c r="O26" s="26">
        <v>10</v>
      </c>
      <c r="P26" s="27">
        <v>10</v>
      </c>
    </row>
    <row r="27" spans="1:16" ht="15.75" customHeight="1">
      <c r="A27" s="18" t="s">
        <v>36</v>
      </c>
      <c r="B27" s="19">
        <v>3822</v>
      </c>
      <c r="C27" s="19">
        <v>4090</v>
      </c>
      <c r="D27" s="19">
        <v>4090</v>
      </c>
      <c r="E27" s="20">
        <f>422.1+46.9+45.9+45.7+46+46+46+46+46+46.3+46+46+46+46.2+48.4+48.4+48.4+48.5+48.6+48.8+48.8+48.8+49+49+49.1+49.2+49.8+50.1+50.1+50.1+50.1+50.3+50.8+50.8+51.9+52+52+52+52+52+51.8+51.8+51.8+51.8+52.5+52.2+50.1+52.2+52.2+52.3+52.5+52.9+52.8+52.2+52.2+52.2+52.2+53.5</f>
        <v>3259.2999999999993</v>
      </c>
      <c r="F27" s="21">
        <v>1812.2</v>
      </c>
      <c r="G27" s="20">
        <v>53.5</v>
      </c>
      <c r="H27" s="22">
        <v>43.7</v>
      </c>
      <c r="I27" s="20">
        <v>49.9</v>
      </c>
      <c r="J27" s="22">
        <v>39.1</v>
      </c>
      <c r="K27" s="23">
        <f t="shared" si="0"/>
        <v>13.080684596577017</v>
      </c>
      <c r="L27" s="24">
        <v>11.43380429094715</v>
      </c>
      <c r="M27" s="25">
        <v>614</v>
      </c>
      <c r="N27" s="25">
        <v>366</v>
      </c>
      <c r="O27" s="26">
        <v>8</v>
      </c>
      <c r="P27" s="27">
        <v>6</v>
      </c>
    </row>
    <row r="28" spans="1:16" ht="17.25" customHeight="1" thickBot="1">
      <c r="A28" s="28" t="s">
        <v>37</v>
      </c>
      <c r="B28" s="29">
        <v>100</v>
      </c>
      <c r="C28" s="29">
        <v>100</v>
      </c>
      <c r="D28" s="29">
        <v>100</v>
      </c>
      <c r="E28" s="30">
        <f>6.3+0.7+0.7+0.7+0.7+0.7+0.7+0.7+0.7+0.7+0.7+0.7+0.7+0.7+0.7+0.7+0.7+0.7+0.7+0.7+0.7+0.7+0.7+0.7+0.7+0.7+0.7+0.7+0.7+0.7+0.7+0.7+0.7+0.7+0.7+0.7+0.7+0.7+0.7+0.7+0.7+0.7+0.7+0.7+0.7+0.7+0.7+0.7+0.7+0.7+0.7+0.7+0.7+0.7+0.7+0.7+0.7+0.7</f>
        <v>46.20000000000004</v>
      </c>
      <c r="F28" s="31">
        <v>28.7</v>
      </c>
      <c r="G28" s="30">
        <v>0.7</v>
      </c>
      <c r="H28" s="32">
        <v>0.7</v>
      </c>
      <c r="I28" s="30">
        <v>2.4</v>
      </c>
      <c r="J28" s="32">
        <v>2.4</v>
      </c>
      <c r="K28" s="33">
        <f t="shared" si="0"/>
        <v>6.999999999999999</v>
      </c>
      <c r="L28" s="34">
        <v>7</v>
      </c>
      <c r="M28" s="35"/>
      <c r="N28" s="35"/>
      <c r="O28" s="36"/>
      <c r="P28" s="37"/>
    </row>
    <row r="29" spans="1:16" ht="20.25" customHeight="1" thickBot="1">
      <c r="A29" s="38" t="s">
        <v>38</v>
      </c>
      <c r="B29" s="39">
        <f aca="true" t="shared" si="1" ref="B29:G29">SUM(B7:B28)</f>
        <v>23391</v>
      </c>
      <c r="C29" s="40">
        <v>23411</v>
      </c>
      <c r="D29" s="40">
        <f t="shared" si="1"/>
        <v>23411</v>
      </c>
      <c r="E29" s="41">
        <f t="shared" si="1"/>
        <v>17691.189999999995</v>
      </c>
      <c r="F29" s="41">
        <v>10967.5</v>
      </c>
      <c r="G29" s="42">
        <f t="shared" si="1"/>
        <v>290.7</v>
      </c>
      <c r="H29" s="43">
        <v>261</v>
      </c>
      <c r="I29" s="44">
        <f>SUM(I7:I28)</f>
        <v>265.8999999999999</v>
      </c>
      <c r="J29" s="43">
        <v>267.4</v>
      </c>
      <c r="K29" s="45">
        <f>G29/D29*1000</f>
        <v>12.417239759087607</v>
      </c>
      <c r="L29" s="45">
        <v>11.57127015269129</v>
      </c>
      <c r="M29" s="44">
        <f>SUM(M7:M28)</f>
        <v>7145.400000000001</v>
      </c>
      <c r="N29" s="46">
        <v>5133.3</v>
      </c>
      <c r="O29" s="44">
        <f>SUM(O7:O28)</f>
        <v>95.89999999999999</v>
      </c>
      <c r="P29" s="46">
        <v>86.1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2017-03-27T06:15:52Z</cp:lastPrinted>
  <dcterms:created xsi:type="dcterms:W3CDTF">2016-12-20T07:25:22Z</dcterms:created>
  <dcterms:modified xsi:type="dcterms:W3CDTF">2017-04-07T06:16:43Z</dcterms:modified>
  <cp:category/>
  <cp:version/>
  <cp:contentType/>
  <cp:contentStatus/>
</cp:coreProperties>
</file>