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420" windowWidth="15570" windowHeight="8130" tabRatio="742" activeTab="3"/>
  </bookViews>
  <sheets>
    <sheet name="корма" sheetId="1" r:id="rId1"/>
    <sheet name="полевые работы" sheetId="2" r:id="rId2"/>
    <sheet name="молоко" sheetId="3" r:id="rId3"/>
    <sheet name="сев яровых" sheetId="4" r:id="rId4"/>
  </sheets>
  <definedNames>
    <definedName name="_xlnm.Print_Titles" localSheetId="3">'сев яровых'!$A:$A</definedName>
    <definedName name="_xlnm.Print_Area" localSheetId="1">'полевые работы'!$A$1:$H$30</definedName>
    <definedName name="_xlnm.Print_Area" localSheetId="3">'сев яровых'!$A$1:$BN$28</definedName>
  </definedNames>
  <calcPr fullCalcOnLoad="1"/>
</workbook>
</file>

<file path=xl/sharedStrings.xml><?xml version="1.0" encoding="utf-8"?>
<sst xmlns="http://schemas.openxmlformats.org/spreadsheetml/2006/main" count="268" uniqueCount="111">
  <si>
    <t>Базарносызганский</t>
  </si>
  <si>
    <t>Инзенский</t>
  </si>
  <si>
    <t>Карсунский</t>
  </si>
  <si>
    <t>Майнский</t>
  </si>
  <si>
    <t>Мелекесский</t>
  </si>
  <si>
    <t>Николаевский</t>
  </si>
  <si>
    <t>Новомалыклинский</t>
  </si>
  <si>
    <t>Новоспасский</t>
  </si>
  <si>
    <t>Павловский</t>
  </si>
  <si>
    <t>Сенгилеевский</t>
  </si>
  <si>
    <t>Старокулаткинский</t>
  </si>
  <si>
    <t>Тереньгульский</t>
  </si>
  <si>
    <t>Ульяновский</t>
  </si>
  <si>
    <t>Чердаклинский</t>
  </si>
  <si>
    <t xml:space="preserve">Барышский </t>
  </si>
  <si>
    <t xml:space="preserve">Вешкаймский </t>
  </si>
  <si>
    <t xml:space="preserve">Радищевский </t>
  </si>
  <si>
    <t xml:space="preserve">Старомайнский  </t>
  </si>
  <si>
    <t xml:space="preserve">Сурский </t>
  </si>
  <si>
    <t xml:space="preserve">Цильнинский </t>
  </si>
  <si>
    <t>за день</t>
  </si>
  <si>
    <t>%</t>
  </si>
  <si>
    <t>Оперативная сводка по севу яровых культур</t>
  </si>
  <si>
    <t>Наименование района</t>
  </si>
  <si>
    <t>Яровой сев - всего, га</t>
  </si>
  <si>
    <t>Яровые зерновые и зернобобовые, га</t>
  </si>
  <si>
    <t>Технические, га</t>
  </si>
  <si>
    <t>Картофель</t>
  </si>
  <si>
    <t>Овощи</t>
  </si>
  <si>
    <t>Кормовые, га</t>
  </si>
  <si>
    <t>Всего</t>
  </si>
  <si>
    <t>Пшеница</t>
  </si>
  <si>
    <t>Ячмень</t>
  </si>
  <si>
    <t>Овес</t>
  </si>
  <si>
    <t>Кукуруза</t>
  </si>
  <si>
    <t>Просо</t>
  </si>
  <si>
    <t>Гречиха</t>
  </si>
  <si>
    <t>Горох</t>
  </si>
  <si>
    <t>Вика</t>
  </si>
  <si>
    <t>Подсолнечник</t>
  </si>
  <si>
    <t>Сахарная свекла</t>
  </si>
  <si>
    <t>Соя</t>
  </si>
  <si>
    <t>Яровой рапс</t>
  </si>
  <si>
    <t>Яровой рыжик</t>
  </si>
  <si>
    <t>Горчица</t>
  </si>
  <si>
    <t>Лен</t>
  </si>
  <si>
    <t>Прочие</t>
  </si>
  <si>
    <t>Расторопша</t>
  </si>
  <si>
    <t xml:space="preserve"> Всего</t>
  </si>
  <si>
    <t>Кукуруза на силос</t>
  </si>
  <si>
    <t>Силосные</t>
  </si>
  <si>
    <t>Однолетние травы</t>
  </si>
  <si>
    <t>Многолетние травы</t>
  </si>
  <si>
    <t>Кормовые конеплоды</t>
  </si>
  <si>
    <t>Яровой сев</t>
  </si>
  <si>
    <t>план</t>
  </si>
  <si>
    <t>факт</t>
  </si>
  <si>
    <t xml:space="preserve">Кузоватовский </t>
  </si>
  <si>
    <t>ИТОГО</t>
  </si>
  <si>
    <t>Было в 2015 году</t>
  </si>
  <si>
    <t>Нут / люпин</t>
  </si>
  <si>
    <t>Оперативная сводка по  производству  молока  в  сельхозпредприятиях и КФХ</t>
  </si>
  <si>
    <t xml:space="preserve">                                                                                     </t>
  </si>
  <si>
    <t>Наименование муниципального образования</t>
  </si>
  <si>
    <t xml:space="preserve"> </t>
  </si>
  <si>
    <t>Валовой надой (тонн)</t>
  </si>
  <si>
    <t xml:space="preserve">Средний надой  </t>
  </si>
  <si>
    <t>Закупка молока у населения, т</t>
  </si>
  <si>
    <t>было на 01.01. 2016</t>
  </si>
  <si>
    <t>на прошед.и тек.</t>
  </si>
  <si>
    <t>за сутки на 1</t>
  </si>
  <si>
    <t>с начала года</t>
  </si>
  <si>
    <t>дату 2016 г.</t>
  </si>
  <si>
    <t>с начала  года</t>
  </si>
  <si>
    <t>Факт</t>
  </si>
  <si>
    <t>Реализовано</t>
  </si>
  <si>
    <t xml:space="preserve"> корову  (кг)</t>
  </si>
  <si>
    <t>2016 г.</t>
  </si>
  <si>
    <t>2015 г.</t>
  </si>
  <si>
    <t>Кузоватовский</t>
  </si>
  <si>
    <t>г.Ульяновск</t>
  </si>
  <si>
    <t>ИТОГО:</t>
  </si>
  <si>
    <t>Оперативная сводка по полевым работам на</t>
  </si>
  <si>
    <t>га</t>
  </si>
  <si>
    <t>Наименование районов</t>
  </si>
  <si>
    <t>Обработка паров</t>
  </si>
  <si>
    <t>Химическая обработка посевов</t>
  </si>
  <si>
    <t>Междурядная обработка</t>
  </si>
  <si>
    <t>Барышский</t>
  </si>
  <si>
    <t>Вешкаймский</t>
  </si>
  <si>
    <t>Радищевский</t>
  </si>
  <si>
    <t>Старомайнский</t>
  </si>
  <si>
    <t>Сурский</t>
  </si>
  <si>
    <t>Цильнинский</t>
  </si>
  <si>
    <t>31.05</t>
  </si>
  <si>
    <t>Потребность и обеспеченность животноводства кормами  в общественном секторе (КФХ и с/х организации)</t>
  </si>
  <si>
    <t>тонн</t>
  </si>
  <si>
    <t>Сено</t>
  </si>
  <si>
    <t>Сенаж</t>
  </si>
  <si>
    <t>Солома</t>
  </si>
  <si>
    <t>Силос</t>
  </si>
  <si>
    <t>Концентраты</t>
  </si>
  <si>
    <t>потреб-ность</t>
  </si>
  <si>
    <t>остатки</t>
  </si>
  <si>
    <t>заготовлено</t>
  </si>
  <si>
    <t>всего</t>
  </si>
  <si>
    <t>По области</t>
  </si>
  <si>
    <t>Скошено многолетних трав</t>
  </si>
  <si>
    <t>Подкормка яровых</t>
  </si>
  <si>
    <t>Лекарственные травы (фацелия)</t>
  </si>
  <si>
    <t>01.06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</si>
</sst>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[&lt;=0]##0.00;##0"/>
    <numFmt numFmtId="167" formatCode="0.0000"/>
    <numFmt numFmtId="168" formatCode="0.000"/>
    <numFmt numFmtId="169" formatCode="0.000000"/>
    <numFmt numFmtId="170" formatCode="0.00000"/>
    <numFmt numFmtId="171" formatCode="mmm/yyyy"/>
    <numFmt numFmtId="172" formatCode="[&lt;=0.05]##0.00;##0"/>
    <numFmt numFmtId="173" formatCode="[$-FC19]d\ mmmm\ yyyy\ &quot;г.&quot;"/>
  </numFmts>
  <fonts count="32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/>
      <top/>
      <bottom style="medium"/>
    </border>
    <border>
      <left style="thin"/>
      <right style="thin"/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>
        <color indexed="63"/>
      </right>
      <top/>
      <bottom style="medium"/>
    </border>
    <border>
      <left>
        <color indexed="63"/>
      </left>
      <right>
        <color indexed="63"/>
      </right>
      <top/>
      <bottom style="medium"/>
    </border>
    <border>
      <left>
        <color indexed="63"/>
      </left>
      <right/>
      <top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>
        <color indexed="63"/>
      </top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thin"/>
      <bottom style="thin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2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242">
    <xf numFmtId="0" fontId="0" fillId="0" borderId="0" xfId="0" applyAlignment="1">
      <alignment/>
    </xf>
    <xf numFmtId="0" fontId="19" fillId="24" borderId="0" xfId="0" applyFont="1" applyFill="1" applyAlignment="1">
      <alignment horizontal="center"/>
    </xf>
    <xf numFmtId="0" fontId="27" fillId="24" borderId="0" xfId="0" applyFont="1" applyFill="1" applyBorder="1" applyAlignment="1">
      <alignment/>
    </xf>
    <xf numFmtId="14" fontId="27" fillId="24" borderId="0" xfId="0" applyNumberFormat="1" applyFont="1" applyFill="1" applyBorder="1" applyAlignment="1">
      <alignment/>
    </xf>
    <xf numFmtId="14" fontId="27" fillId="24" borderId="0" xfId="0" applyNumberFormat="1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7" fillId="24" borderId="0" xfId="0" applyFont="1" applyFill="1" applyBorder="1" applyAlignment="1">
      <alignment horizontal="center"/>
    </xf>
    <xf numFmtId="0" fontId="0" fillId="24" borderId="0" xfId="0" applyFont="1" applyFill="1" applyAlignment="1">
      <alignment/>
    </xf>
    <xf numFmtId="0" fontId="24" fillId="0" borderId="10" xfId="59" applyFont="1" applyFill="1" applyBorder="1" applyAlignment="1">
      <alignment horizontal="left" vertical="top" wrapText="1"/>
      <protection/>
    </xf>
    <xf numFmtId="0" fontId="19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164" fontId="24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/>
    </xf>
    <xf numFmtId="1" fontId="24" fillId="0" borderId="10" xfId="0" applyNumberFormat="1" applyFont="1" applyFill="1" applyBorder="1" applyAlignment="1">
      <alignment horizontal="center"/>
    </xf>
    <xf numFmtId="0" fontId="20" fillId="0" borderId="10" xfId="0" applyFont="1" applyFill="1" applyBorder="1" applyAlignment="1">
      <alignment horizontal="left"/>
    </xf>
    <xf numFmtId="1" fontId="25" fillId="0" borderId="10" xfId="0" applyNumberFormat="1" applyFont="1" applyFill="1" applyBorder="1" applyAlignment="1">
      <alignment horizontal="center"/>
    </xf>
    <xf numFmtId="164" fontId="25" fillId="0" borderId="10" xfId="0" applyNumberFormat="1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2" fontId="24" fillId="0" borderId="10" xfId="0" applyNumberFormat="1" applyFont="1" applyFill="1" applyBorder="1" applyAlignment="1">
      <alignment horizontal="center"/>
    </xf>
    <xf numFmtId="1" fontId="19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14" fontId="27" fillId="0" borderId="0" xfId="62" applyNumberFormat="1" applyFont="1" applyFill="1" applyBorder="1" applyAlignment="1" applyProtection="1">
      <alignment vertical="center"/>
      <protection/>
    </xf>
    <xf numFmtId="49" fontId="19" fillId="0" borderId="11" xfId="56" applyNumberFormat="1" applyFont="1" applyBorder="1" applyAlignment="1">
      <alignment horizontal="center" vertical="center"/>
      <protection/>
    </xf>
    <xf numFmtId="0" fontId="19" fillId="0" borderId="12" xfId="60" applyFont="1" applyBorder="1" applyAlignment="1" applyProtection="1">
      <alignment horizontal="center" vertical="center"/>
      <protection locked="0"/>
    </xf>
    <xf numFmtId="0" fontId="19" fillId="0" borderId="13" xfId="60" applyFont="1" applyBorder="1" applyAlignment="1" applyProtection="1">
      <alignment horizontal="center" vertical="center"/>
      <protection locked="0"/>
    </xf>
    <xf numFmtId="0" fontId="19" fillId="0" borderId="14" xfId="60" applyFont="1" applyBorder="1" applyAlignment="1" applyProtection="1">
      <alignment horizontal="center" vertical="center"/>
      <protection locked="0"/>
    </xf>
    <xf numFmtId="0" fontId="19" fillId="0" borderId="11" xfId="60" applyFont="1" applyBorder="1" applyAlignment="1" applyProtection="1">
      <alignment horizontal="center" vertical="center"/>
      <protection locked="0"/>
    </xf>
    <xf numFmtId="0" fontId="19" fillId="0" borderId="15" xfId="60" applyFont="1" applyBorder="1" applyAlignment="1" applyProtection="1">
      <alignment horizontal="center" vertical="center"/>
      <protection locked="0"/>
    </xf>
    <xf numFmtId="0" fontId="28" fillId="25" borderId="16" xfId="56" applyFont="1" applyFill="1" applyBorder="1" applyAlignment="1">
      <alignment vertical="top" wrapText="1"/>
      <protection/>
    </xf>
    <xf numFmtId="1" fontId="19" fillId="25" borderId="17" xfId="56" applyNumberFormat="1" applyFont="1" applyFill="1" applyBorder="1" applyAlignment="1">
      <alignment horizontal="center"/>
      <protection/>
    </xf>
    <xf numFmtId="1" fontId="19" fillId="25" borderId="18" xfId="56" applyNumberFormat="1" applyFont="1" applyFill="1" applyBorder="1" applyAlignment="1">
      <alignment horizontal="center"/>
      <protection/>
    </xf>
    <xf numFmtId="164" fontId="19" fillId="25" borderId="19" xfId="56" applyNumberFormat="1" applyFont="1" applyFill="1" applyBorder="1" applyAlignment="1">
      <alignment horizontal="center"/>
      <protection/>
    </xf>
    <xf numFmtId="164" fontId="19" fillId="24" borderId="20" xfId="55" applyNumberFormat="1" applyFont="1" applyFill="1" applyBorder="1" applyAlignment="1">
      <alignment horizontal="center"/>
      <protection/>
    </xf>
    <xf numFmtId="164" fontId="19" fillId="25" borderId="18" xfId="57" applyNumberFormat="1" applyFont="1" applyFill="1" applyBorder="1" applyAlignment="1">
      <alignment horizontal="center"/>
      <protection/>
    </xf>
    <xf numFmtId="164" fontId="19" fillId="25" borderId="21" xfId="57" applyNumberFormat="1" applyFont="1" applyFill="1" applyBorder="1" applyAlignment="1">
      <alignment horizontal="center"/>
      <protection/>
    </xf>
    <xf numFmtId="164" fontId="19" fillId="25" borderId="22" xfId="60" applyNumberFormat="1" applyFont="1" applyFill="1" applyBorder="1" applyAlignment="1" applyProtection="1">
      <alignment horizontal="center" vertical="center"/>
      <protection locked="0"/>
    </xf>
    <xf numFmtId="164" fontId="19" fillId="24" borderId="20" xfId="60" applyNumberFormat="1" applyFont="1" applyFill="1" applyBorder="1" applyAlignment="1" applyProtection="1">
      <alignment horizontal="center" vertical="center"/>
      <protection locked="0"/>
    </xf>
    <xf numFmtId="164" fontId="19" fillId="25" borderId="19" xfId="60" applyNumberFormat="1" applyFont="1" applyFill="1" applyBorder="1" applyAlignment="1" applyProtection="1">
      <alignment horizontal="center"/>
      <protection/>
    </xf>
    <xf numFmtId="164" fontId="19" fillId="25" borderId="18" xfId="60" applyNumberFormat="1" applyFont="1" applyFill="1" applyBorder="1" applyAlignment="1" applyProtection="1">
      <alignment horizontal="center"/>
      <protection/>
    </xf>
    <xf numFmtId="164" fontId="19" fillId="25" borderId="19" xfId="60" applyNumberFormat="1" applyFont="1" applyFill="1" applyBorder="1" applyAlignment="1" applyProtection="1">
      <alignment horizontal="center"/>
      <protection locked="0"/>
    </xf>
    <xf numFmtId="164" fontId="19" fillId="25" borderId="21" xfId="60" applyNumberFormat="1" applyFont="1" applyFill="1" applyBorder="1" applyAlignment="1" applyProtection="1">
      <alignment horizontal="center"/>
      <protection locked="0"/>
    </xf>
    <xf numFmtId="0" fontId="28" fillId="25" borderId="23" xfId="56" applyFont="1" applyFill="1" applyBorder="1" applyAlignment="1">
      <alignment vertical="top" wrapText="1"/>
      <protection/>
    </xf>
    <xf numFmtId="1" fontId="19" fillId="25" borderId="24" xfId="56" applyNumberFormat="1" applyFont="1" applyFill="1" applyBorder="1" applyAlignment="1">
      <alignment horizontal="center"/>
      <protection/>
    </xf>
    <xf numFmtId="1" fontId="19" fillId="25" borderId="25" xfId="56" applyNumberFormat="1" applyFont="1" applyFill="1" applyBorder="1" applyAlignment="1">
      <alignment horizontal="center"/>
      <protection/>
    </xf>
    <xf numFmtId="164" fontId="19" fillId="25" borderId="26" xfId="56" applyNumberFormat="1" applyFont="1" applyFill="1" applyBorder="1" applyAlignment="1">
      <alignment horizontal="center"/>
      <protection/>
    </xf>
    <xf numFmtId="164" fontId="19" fillId="24" borderId="27" xfId="55" applyNumberFormat="1" applyFont="1" applyFill="1" applyBorder="1" applyAlignment="1">
      <alignment horizontal="center"/>
      <protection/>
    </xf>
    <xf numFmtId="164" fontId="19" fillId="25" borderId="25" xfId="57" applyNumberFormat="1" applyFont="1" applyFill="1" applyBorder="1" applyAlignment="1">
      <alignment horizontal="center"/>
      <protection/>
    </xf>
    <xf numFmtId="164" fontId="19" fillId="25" borderId="28" xfId="57" applyNumberFormat="1" applyFont="1" applyFill="1" applyBorder="1" applyAlignment="1">
      <alignment horizontal="center"/>
      <protection/>
    </xf>
    <xf numFmtId="164" fontId="19" fillId="25" borderId="29" xfId="60" applyNumberFormat="1" applyFont="1" applyFill="1" applyBorder="1" applyAlignment="1" applyProtection="1">
      <alignment horizontal="center" vertical="center"/>
      <protection locked="0"/>
    </xf>
    <xf numFmtId="164" fontId="19" fillId="24" borderId="27" xfId="60" applyNumberFormat="1" applyFont="1" applyFill="1" applyBorder="1" applyAlignment="1" applyProtection="1">
      <alignment horizontal="center" vertical="center"/>
      <protection locked="0"/>
    </xf>
    <xf numFmtId="164" fontId="19" fillId="25" borderId="26" xfId="60" applyNumberFormat="1" applyFont="1" applyFill="1" applyBorder="1" applyAlignment="1" applyProtection="1">
      <alignment horizontal="center"/>
      <protection/>
    </xf>
    <xf numFmtId="164" fontId="19" fillId="25" borderId="25" xfId="60" applyNumberFormat="1" applyFont="1" applyFill="1" applyBorder="1" applyAlignment="1" applyProtection="1">
      <alignment horizontal="center"/>
      <protection/>
    </xf>
    <xf numFmtId="164" fontId="19" fillId="25" borderId="26" xfId="60" applyNumberFormat="1" applyFont="1" applyFill="1" applyBorder="1" applyAlignment="1" applyProtection="1">
      <alignment horizontal="center"/>
      <protection locked="0"/>
    </xf>
    <xf numFmtId="164" fontId="19" fillId="25" borderId="28" xfId="60" applyNumberFormat="1" applyFont="1" applyFill="1" applyBorder="1" applyAlignment="1" applyProtection="1">
      <alignment horizontal="center"/>
      <protection locked="0"/>
    </xf>
    <xf numFmtId="0" fontId="28" fillId="0" borderId="23" xfId="56" applyFont="1" applyFill="1" applyBorder="1" applyAlignment="1">
      <alignment vertical="top" wrapText="1"/>
      <protection/>
    </xf>
    <xf numFmtId="0" fontId="28" fillId="0" borderId="30" xfId="56" applyFont="1" applyFill="1" applyBorder="1" applyAlignment="1">
      <alignment vertical="top" wrapText="1"/>
      <protection/>
    </xf>
    <xf numFmtId="0" fontId="19" fillId="25" borderId="31" xfId="56" applyFont="1" applyFill="1" applyBorder="1" applyAlignment="1">
      <alignment horizontal="center"/>
      <protection/>
    </xf>
    <xf numFmtId="0" fontId="19" fillId="25" borderId="32" xfId="56" applyFont="1" applyFill="1" applyBorder="1" applyAlignment="1">
      <alignment horizontal="center"/>
      <protection/>
    </xf>
    <xf numFmtId="164" fontId="19" fillId="25" borderId="33" xfId="56" applyNumberFormat="1" applyFont="1" applyFill="1" applyBorder="1" applyAlignment="1">
      <alignment horizontal="center"/>
      <protection/>
    </xf>
    <xf numFmtId="164" fontId="19" fillId="24" borderId="34" xfId="55" applyNumberFormat="1" applyFont="1" applyFill="1" applyBorder="1" applyAlignment="1">
      <alignment horizontal="center"/>
      <protection/>
    </xf>
    <xf numFmtId="164" fontId="19" fillId="25" borderId="32" xfId="57" applyNumberFormat="1" applyFont="1" applyFill="1" applyBorder="1" applyAlignment="1">
      <alignment horizontal="center"/>
      <protection/>
    </xf>
    <xf numFmtId="164" fontId="19" fillId="25" borderId="35" xfId="57" applyNumberFormat="1" applyFont="1" applyFill="1" applyBorder="1" applyAlignment="1">
      <alignment horizontal="center"/>
      <protection/>
    </xf>
    <xf numFmtId="164" fontId="19" fillId="25" borderId="36" xfId="60" applyNumberFormat="1" applyFont="1" applyFill="1" applyBorder="1" applyAlignment="1" applyProtection="1">
      <alignment horizontal="center" vertical="center"/>
      <protection locked="0"/>
    </xf>
    <xf numFmtId="164" fontId="19" fillId="24" borderId="34" xfId="60" applyNumberFormat="1" applyFont="1" applyFill="1" applyBorder="1" applyAlignment="1" applyProtection="1">
      <alignment horizontal="center" vertical="center"/>
      <protection locked="0"/>
    </xf>
    <xf numFmtId="164" fontId="19" fillId="25" borderId="33" xfId="60" applyNumberFormat="1" applyFont="1" applyFill="1" applyBorder="1" applyAlignment="1" applyProtection="1">
      <alignment horizontal="center"/>
      <protection/>
    </xf>
    <xf numFmtId="164" fontId="19" fillId="25" borderId="32" xfId="60" applyNumberFormat="1" applyFont="1" applyFill="1" applyBorder="1" applyAlignment="1" applyProtection="1">
      <alignment horizontal="center"/>
      <protection/>
    </xf>
    <xf numFmtId="164" fontId="19" fillId="25" borderId="33" xfId="60" applyNumberFormat="1" applyFont="1" applyFill="1" applyBorder="1" applyAlignment="1" applyProtection="1">
      <alignment horizontal="center"/>
      <protection locked="0"/>
    </xf>
    <xf numFmtId="164" fontId="19" fillId="25" borderId="35" xfId="60" applyNumberFormat="1" applyFont="1" applyFill="1" applyBorder="1" applyAlignment="1" applyProtection="1">
      <alignment horizontal="center"/>
      <protection locked="0"/>
    </xf>
    <xf numFmtId="0" fontId="29" fillId="0" borderId="37" xfId="56" applyFont="1" applyFill="1" applyBorder="1" applyAlignment="1">
      <alignment horizontal="center" vertical="top" wrapText="1"/>
      <protection/>
    </xf>
    <xf numFmtId="1" fontId="20" fillId="0" borderId="38" xfId="56" applyNumberFormat="1" applyFont="1" applyBorder="1" applyAlignment="1">
      <alignment horizontal="center"/>
      <protection/>
    </xf>
    <xf numFmtId="1" fontId="20" fillId="0" borderId="39" xfId="56" applyNumberFormat="1" applyFont="1" applyBorder="1" applyAlignment="1">
      <alignment horizontal="center"/>
      <protection/>
    </xf>
    <xf numFmtId="164" fontId="20" fillId="25" borderId="40" xfId="56" applyNumberFormat="1" applyFont="1" applyFill="1" applyBorder="1" applyAlignment="1">
      <alignment horizontal="center"/>
      <protection/>
    </xf>
    <xf numFmtId="164" fontId="20" fillId="24" borderId="41" xfId="55" applyNumberFormat="1" applyFont="1" applyFill="1" applyBorder="1" applyAlignment="1">
      <alignment horizontal="center"/>
      <protection/>
    </xf>
    <xf numFmtId="164" fontId="20" fillId="0" borderId="42" xfId="56" applyNumberFormat="1" applyFont="1" applyBorder="1" applyAlignment="1">
      <alignment horizontal="center"/>
      <protection/>
    </xf>
    <xf numFmtId="164" fontId="20" fillId="0" borderId="43" xfId="56" applyNumberFormat="1" applyFont="1" applyBorder="1" applyAlignment="1">
      <alignment horizontal="center"/>
      <protection/>
    </xf>
    <xf numFmtId="164" fontId="20" fillId="0" borderId="40" xfId="56" applyNumberFormat="1" applyFont="1" applyBorder="1" applyAlignment="1">
      <alignment horizontal="center"/>
      <protection/>
    </xf>
    <xf numFmtId="164" fontId="20" fillId="25" borderId="40" xfId="60" applyNumberFormat="1" applyFont="1" applyFill="1" applyBorder="1" applyAlignment="1" applyProtection="1">
      <alignment horizontal="center" vertical="center"/>
      <protection locked="0"/>
    </xf>
    <xf numFmtId="164" fontId="20" fillId="0" borderId="39" xfId="56" applyNumberFormat="1" applyFont="1" applyBorder="1" applyAlignment="1">
      <alignment horizontal="center"/>
      <protection/>
    </xf>
    <xf numFmtId="0" fontId="30" fillId="0" borderId="0" xfId="0" applyFont="1" applyAlignment="1">
      <alignment/>
    </xf>
    <xf numFmtId="0" fontId="27" fillId="0" borderId="0" xfId="0" applyFont="1" applyAlignment="1">
      <alignment/>
    </xf>
    <xf numFmtId="14" fontId="30" fillId="0" borderId="0" xfId="0" applyNumberFormat="1" applyFont="1" applyAlignment="1">
      <alignment horizontal="center"/>
    </xf>
    <xf numFmtId="0" fontId="27" fillId="0" borderId="0" xfId="0" applyFont="1" applyAlignment="1">
      <alignment horizontal="right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30" fillId="0" borderId="45" xfId="0" applyFont="1" applyBorder="1" applyAlignment="1">
      <alignment horizontal="center" vertical="center" wrapText="1"/>
    </xf>
    <xf numFmtId="0" fontId="27" fillId="0" borderId="46" xfId="0" applyFont="1" applyBorder="1" applyAlignment="1">
      <alignment horizontal="center" vertical="center"/>
    </xf>
    <xf numFmtId="0" fontId="27" fillId="0" borderId="47" xfId="0" applyFont="1" applyBorder="1" applyAlignment="1">
      <alignment horizontal="center" vertical="center"/>
    </xf>
    <xf numFmtId="0" fontId="27" fillId="0" borderId="48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27" fillId="0" borderId="49" xfId="0" applyFont="1" applyBorder="1" applyAlignment="1">
      <alignment horizontal="center" vertical="center"/>
    </xf>
    <xf numFmtId="0" fontId="27" fillId="0" borderId="50" xfId="0" applyFont="1" applyBorder="1" applyAlignment="1">
      <alignment horizontal="center" vertical="center"/>
    </xf>
    <xf numFmtId="0" fontId="27" fillId="0" borderId="51" xfId="0" applyFont="1" applyBorder="1" applyAlignment="1">
      <alignment horizontal="center" vertical="center" wrapText="1"/>
    </xf>
    <xf numFmtId="0" fontId="27" fillId="0" borderId="52" xfId="62" applyFont="1" applyFill="1" applyBorder="1" applyAlignment="1" applyProtection="1">
      <alignment vertical="center"/>
      <protection locked="0"/>
    </xf>
    <xf numFmtId="0" fontId="27" fillId="0" borderId="27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164" fontId="27" fillId="0" borderId="53" xfId="0" applyNumberFormat="1" applyFont="1" applyBorder="1" applyAlignment="1">
      <alignment horizontal="center" vertical="center"/>
    </xf>
    <xf numFmtId="0" fontId="27" fillId="0" borderId="54" xfId="0" applyFont="1" applyBorder="1" applyAlignment="1">
      <alignment horizontal="center" vertical="center" wrapText="1"/>
    </xf>
    <xf numFmtId="0" fontId="27" fillId="0" borderId="55" xfId="0" applyFont="1" applyBorder="1" applyAlignment="1">
      <alignment horizontal="center" vertical="center" wrapText="1"/>
    </xf>
    <xf numFmtId="0" fontId="27" fillId="0" borderId="27" xfId="0" applyFont="1" applyFill="1" applyBorder="1" applyAlignment="1">
      <alignment horizontal="center" vertical="center"/>
    </xf>
    <xf numFmtId="0" fontId="27" fillId="0" borderId="56" xfId="62" applyFont="1" applyFill="1" applyBorder="1" applyAlignment="1" applyProtection="1">
      <alignment vertical="center"/>
      <protection locked="0"/>
    </xf>
    <xf numFmtId="0" fontId="27" fillId="0" borderId="34" xfId="0" applyFont="1" applyBorder="1" applyAlignment="1">
      <alignment horizontal="center" vertical="center"/>
    </xf>
    <xf numFmtId="0" fontId="27" fillId="0" borderId="57" xfId="0" applyFont="1" applyBorder="1" applyAlignment="1">
      <alignment horizontal="center" vertical="center"/>
    </xf>
    <xf numFmtId="164" fontId="27" fillId="0" borderId="58" xfId="0" applyNumberFormat="1" applyFont="1" applyBorder="1" applyAlignment="1">
      <alignment horizontal="center" vertical="center"/>
    </xf>
    <xf numFmtId="0" fontId="27" fillId="0" borderId="59" xfId="0" applyFont="1" applyBorder="1" applyAlignment="1">
      <alignment horizontal="center" vertical="center" wrapText="1"/>
    </xf>
    <xf numFmtId="0" fontId="27" fillId="0" borderId="60" xfId="0" applyFont="1" applyBorder="1" applyAlignment="1">
      <alignment horizontal="center" vertical="center" wrapText="1"/>
    </xf>
    <xf numFmtId="0" fontId="31" fillId="0" borderId="61" xfId="0" applyFont="1" applyFill="1" applyBorder="1" applyAlignment="1" applyProtection="1">
      <alignment horizontal="center" vertical="center"/>
      <protection locked="0"/>
    </xf>
    <xf numFmtId="0" fontId="30" fillId="0" borderId="62" xfId="0" applyFont="1" applyBorder="1" applyAlignment="1">
      <alignment horizontal="center" vertical="center"/>
    </xf>
    <xf numFmtId="0" fontId="30" fillId="0" borderId="63" xfId="0" applyFont="1" applyBorder="1" applyAlignment="1">
      <alignment horizontal="center" vertical="center"/>
    </xf>
    <xf numFmtId="164" fontId="30" fillId="0" borderId="64" xfId="0" applyNumberFormat="1" applyFont="1" applyBorder="1" applyAlignment="1">
      <alignment horizontal="center" vertical="center"/>
    </xf>
    <xf numFmtId="0" fontId="30" fillId="0" borderId="65" xfId="0" applyFont="1" applyBorder="1" applyAlignment="1">
      <alignment horizontal="center" vertical="center" wrapText="1"/>
    </xf>
    <xf numFmtId="0" fontId="27" fillId="0" borderId="66" xfId="0" applyFont="1" applyBorder="1" applyAlignment="1">
      <alignment horizontal="center" vertical="center" wrapText="1"/>
    </xf>
    <xf numFmtId="0" fontId="20" fillId="0" borderId="0" xfId="59" applyFont="1" applyAlignment="1">
      <alignment wrapText="1"/>
      <protection/>
    </xf>
    <xf numFmtId="0" fontId="19" fillId="0" borderId="0" xfId="0" applyFont="1" applyAlignment="1">
      <alignment/>
    </xf>
    <xf numFmtId="0" fontId="19" fillId="0" borderId="0" xfId="59" applyFont="1">
      <alignment/>
      <protection/>
    </xf>
    <xf numFmtId="14" fontId="20" fillId="0" borderId="67" xfId="59" applyNumberFormat="1" applyFont="1" applyBorder="1" applyAlignment="1">
      <alignment/>
      <protection/>
    </xf>
    <xf numFmtId="0" fontId="20" fillId="0" borderId="68" xfId="59" applyFont="1" applyBorder="1" applyAlignment="1">
      <alignment/>
      <protection/>
    </xf>
    <xf numFmtId="0" fontId="20" fillId="0" borderId="69" xfId="59" applyFont="1" applyBorder="1" applyAlignment="1">
      <alignment/>
      <protection/>
    </xf>
    <xf numFmtId="0" fontId="20" fillId="0" borderId="34" xfId="59" applyFont="1" applyBorder="1" applyAlignment="1">
      <alignment horizontal="center" vertical="center" wrapText="1"/>
      <protection/>
    </xf>
    <xf numFmtId="0" fontId="20" fillId="0" borderId="57" xfId="59" applyFont="1" applyBorder="1" applyAlignment="1">
      <alignment horizontal="center" vertical="center" wrapText="1"/>
      <protection/>
    </xf>
    <xf numFmtId="0" fontId="20" fillId="0" borderId="57" xfId="59" applyFont="1" applyBorder="1" applyAlignment="1">
      <alignment horizontal="center" vertical="center"/>
      <protection/>
    </xf>
    <xf numFmtId="0" fontId="20" fillId="0" borderId="70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71" xfId="59" applyFont="1" applyBorder="1" applyAlignment="1">
      <alignment horizontal="center" vertical="center" wrapText="1"/>
      <protection/>
    </xf>
    <xf numFmtId="0" fontId="20" fillId="0" borderId="72" xfId="0" applyFont="1" applyBorder="1" applyAlignment="1">
      <alignment horizontal="center" vertical="center"/>
    </xf>
    <xf numFmtId="0" fontId="20" fillId="0" borderId="58" xfId="59" applyFont="1" applyBorder="1" applyAlignment="1">
      <alignment horizontal="center" vertical="center" wrapText="1"/>
      <protection/>
    </xf>
    <xf numFmtId="0" fontId="19" fillId="0" borderId="45" xfId="59" applyFont="1" applyBorder="1">
      <alignment/>
      <protection/>
    </xf>
    <xf numFmtId="1" fontId="19" fillId="0" borderId="73" xfId="0" applyNumberFormat="1" applyFont="1" applyBorder="1" applyAlignment="1">
      <alignment vertical="center"/>
    </xf>
    <xf numFmtId="1" fontId="19" fillId="0" borderId="74" xfId="59" applyNumberFormat="1" applyFont="1" applyBorder="1">
      <alignment/>
      <protection/>
    </xf>
    <xf numFmtId="1" fontId="19" fillId="0" borderId="75" xfId="59" applyNumberFormat="1" applyFont="1" applyBorder="1">
      <alignment/>
      <protection/>
    </xf>
    <xf numFmtId="1" fontId="19" fillId="0" borderId="76" xfId="59" applyNumberFormat="1" applyFont="1" applyBorder="1">
      <alignment/>
      <protection/>
    </xf>
    <xf numFmtId="164" fontId="19" fillId="0" borderId="77" xfId="59" applyNumberFormat="1" applyFont="1" applyBorder="1" applyAlignment="1">
      <alignment horizontal="center" vertical="center"/>
      <protection/>
    </xf>
    <xf numFmtId="172" fontId="19" fillId="0" borderId="10" xfId="0" applyNumberFormat="1" applyFont="1" applyBorder="1" applyAlignment="1">
      <alignment vertical="center" wrapText="1"/>
    </xf>
    <xf numFmtId="0" fontId="19" fillId="0" borderId="75" xfId="59" applyFont="1" applyBorder="1">
      <alignment/>
      <protection/>
    </xf>
    <xf numFmtId="1" fontId="19" fillId="0" borderId="78" xfId="59" applyNumberFormat="1" applyFont="1" applyBorder="1">
      <alignment/>
      <protection/>
    </xf>
    <xf numFmtId="1" fontId="19" fillId="0" borderId="77" xfId="59" applyNumberFormat="1" applyFont="1" applyBorder="1">
      <alignment/>
      <protection/>
    </xf>
    <xf numFmtId="1" fontId="19" fillId="0" borderId="10" xfId="0" applyNumberFormat="1" applyFont="1" applyBorder="1" applyAlignment="1">
      <alignment vertical="center"/>
    </xf>
    <xf numFmtId="1" fontId="19" fillId="0" borderId="79" xfId="59" applyNumberFormat="1" applyFont="1" applyBorder="1">
      <alignment/>
      <protection/>
    </xf>
    <xf numFmtId="1" fontId="19" fillId="0" borderId="10" xfId="0" applyNumberFormat="1" applyFont="1" applyBorder="1" applyAlignment="1">
      <alignment vertical="center" wrapText="1"/>
    </xf>
    <xf numFmtId="0" fontId="19" fillId="0" borderId="54" xfId="59" applyFont="1" applyBorder="1">
      <alignment/>
      <protection/>
    </xf>
    <xf numFmtId="0" fontId="19" fillId="0" borderId="10" xfId="59" applyFont="1" applyBorder="1">
      <alignment/>
      <protection/>
    </xf>
    <xf numFmtId="0" fontId="20" fillId="0" borderId="80" xfId="59" applyFont="1" applyBorder="1">
      <alignment/>
      <protection/>
    </xf>
    <xf numFmtId="1" fontId="20" fillId="0" borderId="81" xfId="59" applyNumberFormat="1" applyFont="1" applyBorder="1">
      <alignment/>
      <protection/>
    </xf>
    <xf numFmtId="1" fontId="20" fillId="0" borderId="82" xfId="59" applyNumberFormat="1" applyFont="1" applyBorder="1">
      <alignment/>
      <protection/>
    </xf>
    <xf numFmtId="1" fontId="20" fillId="0" borderId="83" xfId="59" applyNumberFormat="1" applyFont="1" applyBorder="1">
      <alignment/>
      <protection/>
    </xf>
    <xf numFmtId="1" fontId="20" fillId="0" borderId="84" xfId="59" applyNumberFormat="1" applyFont="1" applyBorder="1">
      <alignment/>
      <protection/>
    </xf>
    <xf numFmtId="164" fontId="20" fillId="0" borderId="85" xfId="59" applyNumberFormat="1" applyFont="1" applyBorder="1" applyAlignment="1">
      <alignment horizontal="center" vertical="center"/>
      <protection/>
    </xf>
    <xf numFmtId="1" fontId="20" fillId="0" borderId="86" xfId="59" applyNumberFormat="1" applyFont="1" applyBorder="1">
      <alignment/>
      <protection/>
    </xf>
    <xf numFmtId="1" fontId="20" fillId="0" borderId="87" xfId="59" applyNumberFormat="1" applyFont="1" applyBorder="1">
      <alignment/>
      <protection/>
    </xf>
    <xf numFmtId="1" fontId="20" fillId="0" borderId="88" xfId="59" applyNumberFormat="1" applyFont="1" applyBorder="1">
      <alignment/>
      <protection/>
    </xf>
    <xf numFmtId="1" fontId="20" fillId="0" borderId="89" xfId="59" applyNumberFormat="1" applyFont="1" applyBorder="1">
      <alignment/>
      <protection/>
    </xf>
    <xf numFmtId="0" fontId="19" fillId="0" borderId="90" xfId="59" applyFont="1" applyBorder="1">
      <alignment/>
      <protection/>
    </xf>
    <xf numFmtId="1" fontId="19" fillId="0" borderId="82" xfId="59" applyNumberFormat="1" applyFont="1" applyBorder="1">
      <alignment/>
      <protection/>
    </xf>
    <xf numFmtId="0" fontId="19" fillId="0" borderId="83" xfId="59" applyFont="1" applyBorder="1">
      <alignment/>
      <protection/>
    </xf>
    <xf numFmtId="1" fontId="19" fillId="0" borderId="84" xfId="59" applyNumberFormat="1" applyFont="1" applyBorder="1">
      <alignment/>
      <protection/>
    </xf>
    <xf numFmtId="164" fontId="19" fillId="0" borderId="84" xfId="59" applyNumberFormat="1" applyFont="1" applyBorder="1" applyAlignment="1">
      <alignment horizontal="center" vertical="center"/>
      <protection/>
    </xf>
    <xf numFmtId="1" fontId="19" fillId="0" borderId="81" xfId="59" applyNumberFormat="1" applyFont="1" applyBorder="1">
      <alignment/>
      <protection/>
    </xf>
    <xf numFmtId="164" fontId="19" fillId="0" borderId="85" xfId="59" applyNumberFormat="1" applyFont="1" applyBorder="1" applyAlignment="1">
      <alignment horizontal="center" vertical="center"/>
      <protection/>
    </xf>
    <xf numFmtId="0" fontId="19" fillId="0" borderId="85" xfId="59" applyFont="1" applyBorder="1">
      <alignment/>
      <protection/>
    </xf>
    <xf numFmtId="0" fontId="19" fillId="0" borderId="91" xfId="59" applyFont="1" applyBorder="1">
      <alignment/>
      <protection/>
    </xf>
    <xf numFmtId="1" fontId="19" fillId="0" borderId="85" xfId="59" applyNumberFormat="1" applyFont="1" applyBorder="1">
      <alignment/>
      <protection/>
    </xf>
    <xf numFmtId="0" fontId="31" fillId="0" borderId="52" xfId="0" applyFont="1" applyFill="1" applyBorder="1" applyAlignment="1" applyProtection="1">
      <alignment horizontal="center" vertical="center" wrapText="1"/>
      <protection locked="0"/>
    </xf>
    <xf numFmtId="0" fontId="31" fillId="0" borderId="92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44" xfId="0" applyFont="1" applyFill="1" applyBorder="1" applyAlignment="1" applyProtection="1">
      <alignment horizontal="center" vertical="center" wrapText="1"/>
      <protection locked="0"/>
    </xf>
    <xf numFmtId="0" fontId="19" fillId="0" borderId="54" xfId="59" applyFont="1" applyFill="1" applyBorder="1">
      <alignment/>
      <protection/>
    </xf>
    <xf numFmtId="0" fontId="29" fillId="0" borderId="65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 vertical="center" wrapText="1"/>
    </xf>
    <xf numFmtId="0" fontId="20" fillId="0" borderId="93" xfId="59" applyFont="1" applyBorder="1" applyAlignment="1">
      <alignment horizontal="center" vertical="center"/>
      <protection/>
    </xf>
    <xf numFmtId="0" fontId="20" fillId="0" borderId="49" xfId="59" applyFont="1" applyBorder="1" applyAlignment="1">
      <alignment horizontal="center" vertical="center"/>
      <protection/>
    </xf>
    <xf numFmtId="0" fontId="20" fillId="0" borderId="50" xfId="59" applyFont="1" applyBorder="1" applyAlignment="1">
      <alignment horizontal="center" vertical="center"/>
      <protection/>
    </xf>
    <xf numFmtId="0" fontId="20" fillId="0" borderId="94" xfId="59" applyFont="1" applyBorder="1" applyAlignment="1">
      <alignment horizontal="center" vertical="center"/>
      <protection/>
    </xf>
    <xf numFmtId="0" fontId="20" fillId="0" borderId="95" xfId="59" applyFont="1" applyBorder="1" applyAlignment="1">
      <alignment horizontal="center" vertical="center"/>
      <protection/>
    </xf>
    <xf numFmtId="0" fontId="20" fillId="0" borderId="20" xfId="59" applyFont="1" applyBorder="1" applyAlignment="1">
      <alignment horizontal="center" vertical="center"/>
      <protection/>
    </xf>
    <xf numFmtId="0" fontId="20" fillId="0" borderId="0" xfId="59" applyFont="1" applyAlignment="1">
      <alignment horizontal="center" wrapText="1"/>
      <protection/>
    </xf>
    <xf numFmtId="14" fontId="20" fillId="0" borderId="0" xfId="59" applyNumberFormat="1" applyFont="1" applyAlignment="1">
      <alignment horizontal="center" wrapText="1"/>
      <protection/>
    </xf>
    <xf numFmtId="0" fontId="20" fillId="0" borderId="96" xfId="59" applyFont="1" applyBorder="1" applyAlignment="1">
      <alignment horizontal="center" vertical="center" wrapText="1"/>
      <protection/>
    </xf>
    <xf numFmtId="0" fontId="20" fillId="0" borderId="97" xfId="59" applyFont="1" applyBorder="1" applyAlignment="1">
      <alignment horizontal="center" vertical="center" wrapText="1"/>
      <protection/>
    </xf>
    <xf numFmtId="0" fontId="20" fillId="0" borderId="20" xfId="59" applyFont="1" applyBorder="1" applyAlignment="1">
      <alignment horizontal="center" vertical="center" wrapText="1"/>
      <protection/>
    </xf>
    <xf numFmtId="0" fontId="20" fillId="0" borderId="93" xfId="59" applyFont="1" applyBorder="1" applyAlignment="1">
      <alignment horizontal="center" vertical="center" wrapText="1"/>
      <protection/>
    </xf>
    <xf numFmtId="0" fontId="20" fillId="0" borderId="49" xfId="59" applyFont="1" applyBorder="1" applyAlignment="1">
      <alignment horizontal="center" vertical="center" wrapText="1"/>
      <protection/>
    </xf>
    <xf numFmtId="0" fontId="20" fillId="0" borderId="95" xfId="59" applyFont="1" applyBorder="1" applyAlignment="1">
      <alignment horizontal="center" vertical="center" wrapText="1"/>
      <protection/>
    </xf>
    <xf numFmtId="0" fontId="20" fillId="0" borderId="94" xfId="59" applyFont="1" applyBorder="1" applyAlignment="1">
      <alignment horizontal="center" vertical="center" wrapText="1"/>
      <protection/>
    </xf>
    <xf numFmtId="0" fontId="31" fillId="0" borderId="45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 vertical="center" wrapText="1"/>
    </xf>
    <xf numFmtId="0" fontId="31" fillId="0" borderId="99" xfId="0" applyFont="1" applyBorder="1" applyAlignment="1">
      <alignment horizontal="center" vertical="center" wrapText="1"/>
    </xf>
    <xf numFmtId="0" fontId="31" fillId="0" borderId="100" xfId="0" applyFont="1" applyBorder="1" applyAlignment="1">
      <alignment horizontal="center" vertical="center" wrapText="1"/>
    </xf>
    <xf numFmtId="0" fontId="31" fillId="0" borderId="51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 wrapText="1"/>
    </xf>
    <xf numFmtId="0" fontId="31" fillId="0" borderId="101" xfId="0" applyFont="1" applyFill="1" applyBorder="1" applyAlignment="1" applyProtection="1">
      <alignment horizontal="center" vertical="center" wrapText="1"/>
      <protection locked="0"/>
    </xf>
    <xf numFmtId="0" fontId="30" fillId="0" borderId="20" xfId="0" applyFont="1" applyBorder="1" applyAlignment="1">
      <alignment horizontal="center" vertical="center"/>
    </xf>
    <xf numFmtId="0" fontId="30" fillId="0" borderId="49" xfId="0" applyFont="1" applyBorder="1" applyAlignment="1">
      <alignment horizontal="center" vertical="center"/>
    </xf>
    <xf numFmtId="0" fontId="30" fillId="0" borderId="50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53" xfId="0" applyFont="1" applyBorder="1" applyAlignment="1">
      <alignment horizontal="center" vertical="center"/>
    </xf>
    <xf numFmtId="0" fontId="30" fillId="0" borderId="45" xfId="0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0" fillId="0" borderId="98" xfId="0" applyFont="1" applyBorder="1" applyAlignment="1">
      <alignment horizontal="center" vertical="center" wrapText="1"/>
    </xf>
    <xf numFmtId="0" fontId="19" fillId="0" borderId="102" xfId="60" applyFont="1" applyBorder="1" applyAlignment="1" applyProtection="1">
      <alignment horizontal="center" vertical="center"/>
      <protection locked="0"/>
    </xf>
    <xf numFmtId="0" fontId="20" fillId="0" borderId="38" xfId="60" applyFont="1" applyBorder="1" applyAlignment="1" applyProtection="1">
      <alignment horizontal="center"/>
      <protection locked="0"/>
    </xf>
    <xf numFmtId="0" fontId="19" fillId="0" borderId="103" xfId="61" applyFont="1" applyBorder="1" applyAlignment="1" applyProtection="1">
      <alignment horizontal="center"/>
      <protection locked="0"/>
    </xf>
    <xf numFmtId="0" fontId="20" fillId="0" borderId="104" xfId="61" applyFont="1" applyBorder="1" applyAlignment="1" applyProtection="1">
      <alignment horizontal="left" vertical="center"/>
      <protection locked="0"/>
    </xf>
    <xf numFmtId="0" fontId="19" fillId="0" borderId="105" xfId="61" applyFont="1" applyBorder="1" applyAlignment="1" applyProtection="1">
      <alignment horizontal="center"/>
      <protection locked="0"/>
    </xf>
    <xf numFmtId="0" fontId="19" fillId="0" borderId="24" xfId="60" applyFont="1" applyBorder="1" applyAlignment="1" applyProtection="1">
      <alignment horizontal="center" vertical="center"/>
      <protection locked="0"/>
    </xf>
    <xf numFmtId="0" fontId="19" fillId="0" borderId="106" xfId="60" applyFont="1" applyBorder="1" applyAlignment="1" applyProtection="1">
      <alignment horizontal="center" vertical="center"/>
      <protection locked="0"/>
    </xf>
    <xf numFmtId="0" fontId="27" fillId="0" borderId="0" xfId="62" applyFont="1" applyFill="1" applyBorder="1" applyAlignment="1" applyProtection="1">
      <alignment horizontal="center" vertical="center"/>
      <protection/>
    </xf>
    <xf numFmtId="14" fontId="27" fillId="0" borderId="0" xfId="62" applyNumberFormat="1" applyFont="1" applyFill="1" applyBorder="1" applyAlignment="1" applyProtection="1">
      <alignment horizontal="center" vertical="center"/>
      <protection/>
    </xf>
    <xf numFmtId="0" fontId="20" fillId="0" borderId="43" xfId="62" applyFont="1" applyFill="1" applyBorder="1" applyAlignment="1" applyProtection="1">
      <alignment horizontal="center" vertical="center"/>
      <protection/>
    </xf>
    <xf numFmtId="14" fontId="20" fillId="0" borderId="43" xfId="62" applyNumberFormat="1" applyFont="1" applyFill="1" applyBorder="1" applyAlignment="1" applyProtection="1">
      <alignment horizontal="center" vertical="center"/>
      <protection/>
    </xf>
    <xf numFmtId="0" fontId="19" fillId="0" borderId="38" xfId="60" applyFont="1" applyBorder="1" applyAlignment="1" applyProtection="1">
      <alignment horizontal="center" vertical="center" wrapText="1"/>
      <protection locked="0"/>
    </xf>
    <xf numFmtId="0" fontId="19" fillId="0" borderId="0" xfId="60" applyFont="1" applyBorder="1" applyAlignment="1" applyProtection="1">
      <alignment horizontal="center"/>
      <protection locked="0"/>
    </xf>
    <xf numFmtId="0" fontId="19" fillId="0" borderId="107" xfId="60" applyFont="1" applyBorder="1" applyAlignment="1" applyProtection="1">
      <alignment horizontal="center"/>
      <protection locked="0"/>
    </xf>
    <xf numFmtId="0" fontId="20" fillId="0" borderId="37" xfId="60" applyFont="1" applyFill="1" applyBorder="1" applyAlignment="1" applyProtection="1">
      <alignment horizontal="center" vertical="center" wrapText="1"/>
      <protection locked="0"/>
    </xf>
    <xf numFmtId="0" fontId="19" fillId="0" borderId="106" xfId="60" applyFont="1" applyBorder="1" applyAlignment="1" applyProtection="1">
      <alignment horizontal="center"/>
      <protection locked="0"/>
    </xf>
    <xf numFmtId="0" fontId="19" fillId="0" borderId="16" xfId="60" applyFont="1" applyBorder="1" applyAlignment="1" applyProtection="1">
      <alignment horizontal="center"/>
      <protection locked="0"/>
    </xf>
    <xf numFmtId="0" fontId="20" fillId="0" borderId="108" xfId="56" applyFont="1" applyBorder="1" applyAlignment="1">
      <alignment horizontal="center" vertical="center"/>
      <protection/>
    </xf>
    <xf numFmtId="0" fontId="19" fillId="0" borderId="17" xfId="56" applyFont="1" applyBorder="1" applyAlignment="1">
      <alignment horizontal="center"/>
      <protection/>
    </xf>
    <xf numFmtId="0" fontId="19" fillId="0" borderId="109" xfId="56" applyFont="1" applyBorder="1" applyAlignment="1">
      <alignment horizontal="center"/>
      <protection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left" vertical="center" wrapText="1"/>
    </xf>
    <xf numFmtId="0" fontId="20" fillId="0" borderId="110" xfId="0" applyFont="1" applyFill="1" applyBorder="1" applyAlignment="1">
      <alignment horizontal="left" vertical="center" wrapText="1"/>
    </xf>
    <xf numFmtId="0" fontId="0" fillId="0" borderId="110" xfId="0" applyFont="1" applyFill="1" applyBorder="1" applyAlignment="1">
      <alignment horizontal="left" vertical="center" wrapText="1"/>
    </xf>
    <xf numFmtId="0" fontId="0" fillId="0" borderId="78" xfId="0" applyFont="1" applyFill="1" applyBorder="1" applyAlignment="1">
      <alignment horizontal="left" vertical="center" wrapText="1"/>
    </xf>
    <xf numFmtId="0" fontId="20" fillId="0" borderId="53" xfId="0" applyFont="1" applyFill="1" applyBorder="1" applyAlignment="1">
      <alignment horizontal="center" vertical="center" wrapText="1"/>
    </xf>
    <xf numFmtId="0" fontId="20" fillId="0" borderId="110" xfId="0" applyFont="1" applyFill="1" applyBorder="1" applyAlignment="1">
      <alignment horizontal="center" vertical="center" wrapText="1"/>
    </xf>
    <xf numFmtId="0" fontId="26" fillId="0" borderId="110" xfId="0" applyFont="1" applyFill="1" applyBorder="1" applyAlignment="1">
      <alignment horizontal="center" vertical="center" wrapText="1"/>
    </xf>
    <xf numFmtId="0" fontId="0" fillId="0" borderId="110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19" fillId="0" borderId="53" xfId="0" applyFont="1" applyFill="1" applyBorder="1" applyAlignment="1">
      <alignment horizontal="center" vertical="center" wrapText="1"/>
    </xf>
    <xf numFmtId="0" fontId="0" fillId="0" borderId="78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27" fillId="24" borderId="0" xfId="0" applyFont="1" applyFill="1" applyBorder="1" applyAlignment="1">
      <alignment horizontal="left"/>
    </xf>
    <xf numFmtId="14" fontId="27" fillId="24" borderId="0" xfId="0" applyNumberFormat="1" applyFont="1" applyFill="1" applyBorder="1" applyAlignment="1">
      <alignment horizontal="center"/>
    </xf>
    <xf numFmtId="0" fontId="27" fillId="24" borderId="0" xfId="0" applyFont="1" applyFill="1" applyBorder="1" applyAlignment="1">
      <alignment horizont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4" xfId="54"/>
    <cellStyle name="Обычный 5" xfId="55"/>
    <cellStyle name="Обычный 5_Сводка на 17.04.2015" xfId="56"/>
    <cellStyle name="Обычный 5_Сводка на 21.08.2015" xfId="57"/>
    <cellStyle name="Обычный 6" xfId="58"/>
    <cellStyle name="Обычный_Лист1" xfId="59"/>
    <cellStyle name="Обычный_Общая сводка" xfId="60"/>
    <cellStyle name="Обычный_Сводка" xfId="61"/>
    <cellStyle name="Обычный_Сводка11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8"/>
  <sheetViews>
    <sheetView view="pageBreakPreview" zoomScaleSheetLayoutView="100" workbookViewId="0" topLeftCell="A1">
      <selection activeCell="C24" sqref="C24"/>
    </sheetView>
  </sheetViews>
  <sheetFormatPr defaultColWidth="9.00390625" defaultRowHeight="12.75"/>
  <cols>
    <col min="1" max="1" width="24.625" style="0" customWidth="1"/>
    <col min="2" max="5" width="9.25390625" style="0" bestFit="1" customWidth="1"/>
    <col min="6" max="6" width="10.125" style="0" bestFit="1" customWidth="1"/>
    <col min="7" max="10" width="9.25390625" style="0" bestFit="1" customWidth="1"/>
    <col min="11" max="11" width="10.125" style="0" bestFit="1" customWidth="1"/>
    <col min="12" max="15" width="9.25390625" style="0" bestFit="1" customWidth="1"/>
    <col min="16" max="16" width="10.125" style="0" bestFit="1" customWidth="1"/>
    <col min="17" max="18" width="9.25390625" style="0" bestFit="1" customWidth="1"/>
  </cols>
  <sheetData>
    <row r="2" spans="1:26" ht="15.75">
      <c r="A2" s="178" t="s">
        <v>95</v>
      </c>
      <c r="B2" s="178"/>
      <c r="C2" s="178"/>
      <c r="D2" s="178"/>
      <c r="E2" s="178"/>
      <c r="F2" s="178"/>
      <c r="G2" s="178"/>
      <c r="H2" s="178"/>
      <c r="I2" s="178"/>
      <c r="J2" s="179">
        <v>42522</v>
      </c>
      <c r="K2" s="178"/>
      <c r="L2" s="116"/>
      <c r="M2" s="116"/>
      <c r="N2" s="116"/>
      <c r="O2" s="117"/>
      <c r="P2" s="117"/>
      <c r="Q2" s="116"/>
      <c r="R2" s="116"/>
      <c r="S2" s="116"/>
      <c r="T2" s="116"/>
      <c r="U2" s="116"/>
      <c r="V2" s="116"/>
      <c r="W2" s="116"/>
      <c r="X2" s="116"/>
      <c r="Y2" s="116"/>
      <c r="Z2" s="116"/>
    </row>
    <row r="3" spans="1:26" ht="16.5" thickBot="1">
      <c r="A3" s="118"/>
      <c r="B3" s="118"/>
      <c r="C3" s="118"/>
      <c r="D3" s="118"/>
      <c r="E3" s="118"/>
      <c r="F3" s="118"/>
      <c r="G3" s="118"/>
      <c r="H3" s="118"/>
      <c r="I3" s="119"/>
      <c r="J3" s="120"/>
      <c r="K3" s="121" t="s">
        <v>96</v>
      </c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</row>
    <row r="4" spans="1:26" ht="15.75">
      <c r="A4" s="180" t="s">
        <v>84</v>
      </c>
      <c r="B4" s="182" t="s">
        <v>97</v>
      </c>
      <c r="C4" s="183"/>
      <c r="D4" s="184"/>
      <c r="E4" s="185"/>
      <c r="F4" s="186"/>
      <c r="G4" s="177" t="s">
        <v>98</v>
      </c>
      <c r="H4" s="172"/>
      <c r="I4" s="173"/>
      <c r="J4" s="176"/>
      <c r="K4" s="175"/>
      <c r="L4" s="172" t="s">
        <v>99</v>
      </c>
      <c r="M4" s="172"/>
      <c r="N4" s="173"/>
      <c r="O4" s="174"/>
      <c r="P4" s="175"/>
      <c r="Q4" s="172" t="s">
        <v>100</v>
      </c>
      <c r="R4" s="172"/>
      <c r="S4" s="173"/>
      <c r="T4" s="174"/>
      <c r="U4" s="176"/>
      <c r="V4" s="177" t="s">
        <v>101</v>
      </c>
      <c r="W4" s="172"/>
      <c r="X4" s="173"/>
      <c r="Y4" s="174"/>
      <c r="Z4" s="175"/>
    </row>
    <row r="5" spans="1:26" ht="32.25" thickBot="1">
      <c r="A5" s="181"/>
      <c r="B5" s="122" t="s">
        <v>102</v>
      </c>
      <c r="C5" s="123" t="s">
        <v>103</v>
      </c>
      <c r="D5" s="123" t="s">
        <v>104</v>
      </c>
      <c r="E5" s="124" t="s">
        <v>105</v>
      </c>
      <c r="F5" s="125" t="s">
        <v>21</v>
      </c>
      <c r="G5" s="122" t="s">
        <v>102</v>
      </c>
      <c r="H5" s="124" t="s">
        <v>103</v>
      </c>
      <c r="I5" s="123" t="s">
        <v>104</v>
      </c>
      <c r="J5" s="124" t="s">
        <v>105</v>
      </c>
      <c r="K5" s="125" t="s">
        <v>21</v>
      </c>
      <c r="L5" s="122" t="s">
        <v>102</v>
      </c>
      <c r="M5" s="124" t="s">
        <v>103</v>
      </c>
      <c r="N5" s="123" t="s">
        <v>104</v>
      </c>
      <c r="O5" s="124" t="s">
        <v>105</v>
      </c>
      <c r="P5" s="126" t="s">
        <v>21</v>
      </c>
      <c r="Q5" s="122" t="s">
        <v>102</v>
      </c>
      <c r="R5" s="124" t="s">
        <v>103</v>
      </c>
      <c r="S5" s="123" t="s">
        <v>104</v>
      </c>
      <c r="T5" s="127" t="s">
        <v>105</v>
      </c>
      <c r="U5" s="128" t="s">
        <v>21</v>
      </c>
      <c r="V5" s="122" t="s">
        <v>102</v>
      </c>
      <c r="W5" s="124" t="s">
        <v>103</v>
      </c>
      <c r="X5" s="123" t="s">
        <v>104</v>
      </c>
      <c r="Y5" s="129" t="s">
        <v>105</v>
      </c>
      <c r="Z5" s="125" t="s">
        <v>21</v>
      </c>
    </row>
    <row r="6" spans="1:26" ht="15.75">
      <c r="A6" s="130" t="s">
        <v>0</v>
      </c>
      <c r="B6" s="131"/>
      <c r="C6" s="132"/>
      <c r="D6" s="133"/>
      <c r="E6" s="134">
        <f aca="true" t="shared" si="0" ref="E6:E26">C6+D6</f>
        <v>0</v>
      </c>
      <c r="F6" s="135" t="e">
        <f aca="true" t="shared" si="1" ref="F6:F26">(E6*100)/B6</f>
        <v>#DIV/0!</v>
      </c>
      <c r="G6" s="136"/>
      <c r="H6" s="132"/>
      <c r="I6" s="137"/>
      <c r="J6" s="134">
        <f>H6+I6</f>
        <v>0</v>
      </c>
      <c r="K6" s="135" t="e">
        <f aca="true" t="shared" si="2" ref="K6:K22">(J6*100)/G6</f>
        <v>#DIV/0!</v>
      </c>
      <c r="L6" s="136"/>
      <c r="M6" s="138">
        <v>0</v>
      </c>
      <c r="N6" s="137"/>
      <c r="O6" s="134">
        <f>SUM(M6:N6)</f>
        <v>0</v>
      </c>
      <c r="P6" s="139" t="e">
        <f aca="true" t="shared" si="3" ref="P6:P27">(O6*100)/L6</f>
        <v>#DIV/0!</v>
      </c>
      <c r="Q6" s="140"/>
      <c r="R6" s="138"/>
      <c r="S6" s="137"/>
      <c r="T6" s="141">
        <f aca="true" t="shared" si="4" ref="T6:T25">SUM(R6:S6)</f>
        <v>0</v>
      </c>
      <c r="U6" s="139" t="e">
        <f aca="true" t="shared" si="5" ref="U6:U27">(T6*100)/Q6</f>
        <v>#DIV/0!</v>
      </c>
      <c r="V6" s="142"/>
      <c r="W6" s="138"/>
      <c r="X6" s="137"/>
      <c r="Y6" s="141">
        <f aca="true" t="shared" si="6" ref="Y6:Y25">SUM(W6:X6)</f>
        <v>0</v>
      </c>
      <c r="Z6" s="139" t="e">
        <f aca="true" t="shared" si="7" ref="Z6:Z27">(Y6*100)/V6</f>
        <v>#DIV/0!</v>
      </c>
    </row>
    <row r="7" spans="1:26" ht="15.75">
      <c r="A7" s="143" t="s">
        <v>88</v>
      </c>
      <c r="B7" s="131"/>
      <c r="C7" s="138"/>
      <c r="D7" s="144"/>
      <c r="E7" s="134">
        <f t="shared" si="0"/>
        <v>0</v>
      </c>
      <c r="F7" s="135" t="e">
        <f t="shared" si="1"/>
        <v>#DIV/0!</v>
      </c>
      <c r="G7" s="136"/>
      <c r="H7" s="138"/>
      <c r="I7" s="144"/>
      <c r="J7" s="134">
        <f>H7+I7</f>
        <v>0</v>
      </c>
      <c r="K7" s="135" t="e">
        <f t="shared" si="2"/>
        <v>#DIV/0!</v>
      </c>
      <c r="L7" s="136"/>
      <c r="M7" s="138">
        <v>0</v>
      </c>
      <c r="N7" s="144"/>
      <c r="O7" s="134">
        <f aca="true" t="shared" si="8" ref="O7:O26">SUM(M7:N7)</f>
        <v>0</v>
      </c>
      <c r="P7" s="139" t="e">
        <f t="shared" si="3"/>
        <v>#DIV/0!</v>
      </c>
      <c r="Q7" s="140"/>
      <c r="R7" s="138"/>
      <c r="S7" s="144"/>
      <c r="T7" s="141">
        <f t="shared" si="4"/>
        <v>0</v>
      </c>
      <c r="U7" s="139" t="e">
        <f t="shared" si="5"/>
        <v>#DIV/0!</v>
      </c>
      <c r="V7" s="142"/>
      <c r="W7" s="138"/>
      <c r="X7" s="144"/>
      <c r="Y7" s="141">
        <f t="shared" si="6"/>
        <v>0</v>
      </c>
      <c r="Z7" s="139" t="e">
        <f t="shared" si="7"/>
        <v>#DIV/0!</v>
      </c>
    </row>
    <row r="8" spans="1:26" ht="15.75">
      <c r="A8" s="143" t="s">
        <v>89</v>
      </c>
      <c r="B8" s="131"/>
      <c r="C8" s="138"/>
      <c r="D8" s="144"/>
      <c r="E8" s="134">
        <f t="shared" si="0"/>
        <v>0</v>
      </c>
      <c r="F8" s="135" t="e">
        <f t="shared" si="1"/>
        <v>#DIV/0!</v>
      </c>
      <c r="G8" s="136"/>
      <c r="H8" s="138"/>
      <c r="I8" s="144"/>
      <c r="J8" s="134">
        <f>H8+I8</f>
        <v>0</v>
      </c>
      <c r="K8" s="135" t="e">
        <f t="shared" si="2"/>
        <v>#DIV/0!</v>
      </c>
      <c r="L8" s="136"/>
      <c r="M8" s="138">
        <v>0</v>
      </c>
      <c r="N8" s="144"/>
      <c r="O8" s="134">
        <f t="shared" si="8"/>
        <v>0</v>
      </c>
      <c r="P8" s="139" t="e">
        <f t="shared" si="3"/>
        <v>#DIV/0!</v>
      </c>
      <c r="Q8" s="140"/>
      <c r="R8" s="138"/>
      <c r="S8" s="144"/>
      <c r="T8" s="141">
        <f t="shared" si="4"/>
        <v>0</v>
      </c>
      <c r="U8" s="139" t="e">
        <f t="shared" si="5"/>
        <v>#DIV/0!</v>
      </c>
      <c r="V8" s="142"/>
      <c r="W8" s="138"/>
      <c r="X8" s="144"/>
      <c r="Y8" s="141">
        <f t="shared" si="6"/>
        <v>0</v>
      </c>
      <c r="Z8" s="139" t="e">
        <f t="shared" si="7"/>
        <v>#DIV/0!</v>
      </c>
    </row>
    <row r="9" spans="1:26" ht="15.75">
      <c r="A9" s="143" t="s">
        <v>1</v>
      </c>
      <c r="B9" s="131">
        <v>700</v>
      </c>
      <c r="C9" s="138"/>
      <c r="D9" s="144"/>
      <c r="E9" s="134">
        <f t="shared" si="0"/>
        <v>0</v>
      </c>
      <c r="F9" s="135">
        <f t="shared" si="1"/>
        <v>0</v>
      </c>
      <c r="G9" s="136">
        <v>650</v>
      </c>
      <c r="H9" s="138"/>
      <c r="I9" s="144"/>
      <c r="J9" s="134">
        <f>H9+I9</f>
        <v>0</v>
      </c>
      <c r="K9" s="135">
        <f t="shared" si="2"/>
        <v>0</v>
      </c>
      <c r="L9" s="136">
        <v>150</v>
      </c>
      <c r="M9" s="138">
        <v>0</v>
      </c>
      <c r="N9" s="144"/>
      <c r="O9" s="134">
        <f t="shared" si="8"/>
        <v>0</v>
      </c>
      <c r="P9" s="139">
        <f t="shared" si="3"/>
        <v>0</v>
      </c>
      <c r="Q9" s="140"/>
      <c r="R9" s="138"/>
      <c r="S9" s="144"/>
      <c r="T9" s="141">
        <f t="shared" si="4"/>
        <v>0</v>
      </c>
      <c r="U9" s="139" t="e">
        <f t="shared" si="5"/>
        <v>#DIV/0!</v>
      </c>
      <c r="V9" s="142">
        <v>480</v>
      </c>
      <c r="W9" s="138"/>
      <c r="X9" s="144"/>
      <c r="Y9" s="141">
        <f t="shared" si="6"/>
        <v>0</v>
      </c>
      <c r="Z9" s="139">
        <f t="shared" si="7"/>
        <v>0</v>
      </c>
    </row>
    <row r="10" spans="1:26" ht="15.75">
      <c r="A10" s="143" t="s">
        <v>2</v>
      </c>
      <c r="B10" s="131"/>
      <c r="C10" s="138"/>
      <c r="D10" s="144"/>
      <c r="E10" s="134">
        <f t="shared" si="0"/>
        <v>0</v>
      </c>
      <c r="F10" s="135" t="e">
        <f t="shared" si="1"/>
        <v>#DIV/0!</v>
      </c>
      <c r="G10" s="136"/>
      <c r="H10" s="138"/>
      <c r="I10" s="144"/>
      <c r="J10" s="134">
        <f aca="true" t="shared" si="9" ref="J10:J26">I10+H10</f>
        <v>0</v>
      </c>
      <c r="K10" s="135" t="e">
        <f t="shared" si="2"/>
        <v>#DIV/0!</v>
      </c>
      <c r="L10" s="136"/>
      <c r="M10" s="138">
        <v>0</v>
      </c>
      <c r="N10" s="144"/>
      <c r="O10" s="134">
        <f t="shared" si="8"/>
        <v>0</v>
      </c>
      <c r="P10" s="139" t="e">
        <f t="shared" si="3"/>
        <v>#DIV/0!</v>
      </c>
      <c r="Q10" s="140"/>
      <c r="R10" s="138"/>
      <c r="S10" s="144"/>
      <c r="T10" s="141">
        <f t="shared" si="4"/>
        <v>0</v>
      </c>
      <c r="U10" s="139" t="e">
        <f t="shared" si="5"/>
        <v>#DIV/0!</v>
      </c>
      <c r="V10" s="142"/>
      <c r="W10" s="138"/>
      <c r="X10" s="144"/>
      <c r="Y10" s="141">
        <f t="shared" si="6"/>
        <v>0</v>
      </c>
      <c r="Z10" s="139" t="e">
        <f t="shared" si="7"/>
        <v>#DIV/0!</v>
      </c>
    </row>
    <row r="11" spans="1:26" ht="15.75">
      <c r="A11" s="143" t="s">
        <v>79</v>
      </c>
      <c r="B11" s="131"/>
      <c r="C11" s="138"/>
      <c r="D11" s="144"/>
      <c r="E11" s="134">
        <f t="shared" si="0"/>
        <v>0</v>
      </c>
      <c r="F11" s="135" t="e">
        <f t="shared" si="1"/>
        <v>#DIV/0!</v>
      </c>
      <c r="G11" s="136"/>
      <c r="H11" s="138"/>
      <c r="I11" s="144"/>
      <c r="J11" s="134">
        <f t="shared" si="9"/>
        <v>0</v>
      </c>
      <c r="K11" s="135" t="e">
        <f t="shared" si="2"/>
        <v>#DIV/0!</v>
      </c>
      <c r="L11" s="136"/>
      <c r="M11" s="138">
        <v>0</v>
      </c>
      <c r="N11" s="144"/>
      <c r="O11" s="134">
        <f t="shared" si="8"/>
        <v>0</v>
      </c>
      <c r="P11" s="139" t="e">
        <f t="shared" si="3"/>
        <v>#DIV/0!</v>
      </c>
      <c r="Q11" s="140"/>
      <c r="R11" s="138"/>
      <c r="S11" s="144"/>
      <c r="T11" s="141">
        <f t="shared" si="4"/>
        <v>0</v>
      </c>
      <c r="U11" s="139" t="e">
        <f t="shared" si="5"/>
        <v>#DIV/0!</v>
      </c>
      <c r="V11" s="142"/>
      <c r="W11" s="138"/>
      <c r="X11" s="144"/>
      <c r="Y11" s="141">
        <f t="shared" si="6"/>
        <v>0</v>
      </c>
      <c r="Z11" s="139" t="e">
        <f t="shared" si="7"/>
        <v>#DIV/0!</v>
      </c>
    </row>
    <row r="12" spans="1:26" ht="15.75">
      <c r="A12" s="143" t="s">
        <v>3</v>
      </c>
      <c r="B12" s="131">
        <v>2859</v>
      </c>
      <c r="C12" s="138">
        <v>992</v>
      </c>
      <c r="D12" s="144"/>
      <c r="E12" s="134">
        <f t="shared" si="0"/>
        <v>992</v>
      </c>
      <c r="F12" s="135">
        <f t="shared" si="1"/>
        <v>34.697446659671215</v>
      </c>
      <c r="G12" s="136">
        <v>9134</v>
      </c>
      <c r="H12" s="138">
        <v>4434</v>
      </c>
      <c r="I12" s="144"/>
      <c r="J12" s="134">
        <f t="shared" si="9"/>
        <v>4434</v>
      </c>
      <c r="K12" s="135">
        <f t="shared" si="2"/>
        <v>48.54390190497044</v>
      </c>
      <c r="L12" s="136">
        <v>2000</v>
      </c>
      <c r="M12" s="138">
        <v>1000</v>
      </c>
      <c r="N12" s="144"/>
      <c r="O12" s="134">
        <f t="shared" si="8"/>
        <v>1000</v>
      </c>
      <c r="P12" s="139">
        <f t="shared" si="3"/>
        <v>50</v>
      </c>
      <c r="Q12" s="140">
        <v>10904</v>
      </c>
      <c r="R12" s="138">
        <v>8670</v>
      </c>
      <c r="S12" s="144"/>
      <c r="T12" s="141">
        <f t="shared" si="4"/>
        <v>8670</v>
      </c>
      <c r="U12" s="139">
        <f t="shared" si="5"/>
        <v>79.51210564930301</v>
      </c>
      <c r="V12" s="142">
        <v>2215</v>
      </c>
      <c r="W12" s="138"/>
      <c r="X12" s="144"/>
      <c r="Y12" s="141">
        <f t="shared" si="6"/>
        <v>0</v>
      </c>
      <c r="Z12" s="139">
        <f t="shared" si="7"/>
        <v>0</v>
      </c>
    </row>
    <row r="13" spans="1:26" ht="15.75">
      <c r="A13" s="143" t="s">
        <v>4</v>
      </c>
      <c r="B13" s="131"/>
      <c r="C13" s="138"/>
      <c r="D13" s="144"/>
      <c r="E13" s="134">
        <f t="shared" si="0"/>
        <v>0</v>
      </c>
      <c r="F13" s="135" t="e">
        <f t="shared" si="1"/>
        <v>#DIV/0!</v>
      </c>
      <c r="G13" s="136"/>
      <c r="H13" s="138"/>
      <c r="I13" s="144"/>
      <c r="J13" s="134">
        <f t="shared" si="9"/>
        <v>0</v>
      </c>
      <c r="K13" s="135" t="e">
        <f t="shared" si="2"/>
        <v>#DIV/0!</v>
      </c>
      <c r="L13" s="136"/>
      <c r="M13" s="138">
        <v>0</v>
      </c>
      <c r="N13" s="144"/>
      <c r="O13" s="134">
        <f t="shared" si="8"/>
        <v>0</v>
      </c>
      <c r="P13" s="139" t="e">
        <f t="shared" si="3"/>
        <v>#DIV/0!</v>
      </c>
      <c r="Q13" s="140"/>
      <c r="R13" s="138"/>
      <c r="S13" s="144"/>
      <c r="T13" s="141">
        <f t="shared" si="4"/>
        <v>0</v>
      </c>
      <c r="U13" s="139" t="e">
        <f t="shared" si="5"/>
        <v>#DIV/0!</v>
      </c>
      <c r="V13" s="142"/>
      <c r="W13" s="138"/>
      <c r="X13" s="144"/>
      <c r="Y13" s="141">
        <f t="shared" si="6"/>
        <v>0</v>
      </c>
      <c r="Z13" s="139" t="e">
        <f t="shared" si="7"/>
        <v>#DIV/0!</v>
      </c>
    </row>
    <row r="14" spans="1:26" ht="15.75">
      <c r="A14" s="143" t="s">
        <v>5</v>
      </c>
      <c r="B14" s="131"/>
      <c r="C14" s="138"/>
      <c r="D14" s="144"/>
      <c r="E14" s="134">
        <f t="shared" si="0"/>
        <v>0</v>
      </c>
      <c r="F14" s="135" t="e">
        <f t="shared" si="1"/>
        <v>#DIV/0!</v>
      </c>
      <c r="G14" s="136"/>
      <c r="H14" s="138"/>
      <c r="I14" s="144"/>
      <c r="J14" s="134">
        <f t="shared" si="9"/>
        <v>0</v>
      </c>
      <c r="K14" s="135" t="e">
        <f t="shared" si="2"/>
        <v>#DIV/0!</v>
      </c>
      <c r="L14" s="136"/>
      <c r="M14" s="138">
        <v>0</v>
      </c>
      <c r="N14" s="144"/>
      <c r="O14" s="134">
        <f t="shared" si="8"/>
        <v>0</v>
      </c>
      <c r="P14" s="139" t="e">
        <f t="shared" si="3"/>
        <v>#DIV/0!</v>
      </c>
      <c r="Q14" s="140"/>
      <c r="R14" s="138"/>
      <c r="S14" s="144"/>
      <c r="T14" s="141">
        <f t="shared" si="4"/>
        <v>0</v>
      </c>
      <c r="U14" s="139" t="e">
        <f t="shared" si="5"/>
        <v>#DIV/0!</v>
      </c>
      <c r="V14" s="142"/>
      <c r="W14" s="138"/>
      <c r="X14" s="144"/>
      <c r="Y14" s="141">
        <f t="shared" si="6"/>
        <v>0</v>
      </c>
      <c r="Z14" s="139" t="e">
        <f t="shared" si="7"/>
        <v>#DIV/0!</v>
      </c>
    </row>
    <row r="15" spans="1:26" ht="15.75">
      <c r="A15" s="143" t="s">
        <v>6</v>
      </c>
      <c r="B15" s="131">
        <v>1500</v>
      </c>
      <c r="C15" s="138"/>
      <c r="D15" s="144"/>
      <c r="E15" s="134">
        <f t="shared" si="0"/>
        <v>0</v>
      </c>
      <c r="F15" s="135">
        <f t="shared" si="1"/>
        <v>0</v>
      </c>
      <c r="G15" s="136">
        <v>1700</v>
      </c>
      <c r="H15" s="138"/>
      <c r="I15" s="144"/>
      <c r="J15" s="134">
        <f t="shared" si="9"/>
        <v>0</v>
      </c>
      <c r="K15" s="135">
        <f t="shared" si="2"/>
        <v>0</v>
      </c>
      <c r="L15" s="136">
        <v>900</v>
      </c>
      <c r="M15" s="138">
        <v>0</v>
      </c>
      <c r="N15" s="144"/>
      <c r="O15" s="134">
        <f t="shared" si="8"/>
        <v>0</v>
      </c>
      <c r="P15" s="139">
        <f t="shared" si="3"/>
        <v>0</v>
      </c>
      <c r="Q15" s="140">
        <v>4800</v>
      </c>
      <c r="R15" s="138">
        <v>2000</v>
      </c>
      <c r="S15" s="144"/>
      <c r="T15" s="141">
        <f t="shared" si="4"/>
        <v>2000</v>
      </c>
      <c r="U15" s="139">
        <f t="shared" si="5"/>
        <v>41.666666666666664</v>
      </c>
      <c r="V15" s="142">
        <v>13200</v>
      </c>
      <c r="W15" s="138">
        <v>500</v>
      </c>
      <c r="X15" s="144"/>
      <c r="Y15" s="141">
        <f t="shared" si="6"/>
        <v>500</v>
      </c>
      <c r="Z15" s="139">
        <f t="shared" si="7"/>
        <v>3.787878787878788</v>
      </c>
    </row>
    <row r="16" spans="1:26" ht="15.75">
      <c r="A16" s="169" t="s">
        <v>7</v>
      </c>
      <c r="B16" s="131">
        <v>2134</v>
      </c>
      <c r="C16" s="138"/>
      <c r="D16" s="144">
        <v>350</v>
      </c>
      <c r="E16" s="134">
        <f t="shared" si="0"/>
        <v>350</v>
      </c>
      <c r="F16" s="135">
        <f t="shared" si="1"/>
        <v>16.401124648547327</v>
      </c>
      <c r="G16" s="136">
        <v>2510</v>
      </c>
      <c r="H16" s="138"/>
      <c r="I16" s="144">
        <v>730</v>
      </c>
      <c r="J16" s="134">
        <f t="shared" si="9"/>
        <v>730</v>
      </c>
      <c r="K16" s="135">
        <f t="shared" si="2"/>
        <v>29.083665338645417</v>
      </c>
      <c r="L16" s="136">
        <v>2300</v>
      </c>
      <c r="M16" s="138">
        <v>0</v>
      </c>
      <c r="N16" s="144"/>
      <c r="O16" s="134">
        <f t="shared" si="8"/>
        <v>0</v>
      </c>
      <c r="P16" s="139">
        <f t="shared" si="3"/>
        <v>0</v>
      </c>
      <c r="Q16" s="140">
        <v>6130</v>
      </c>
      <c r="R16" s="138"/>
      <c r="S16" s="144"/>
      <c r="T16" s="141">
        <f t="shared" si="4"/>
        <v>0</v>
      </c>
      <c r="U16" s="139">
        <f t="shared" si="5"/>
        <v>0</v>
      </c>
      <c r="V16" s="142">
        <v>2030</v>
      </c>
      <c r="W16" s="138"/>
      <c r="X16" s="144"/>
      <c r="Y16" s="141">
        <f t="shared" si="6"/>
        <v>0</v>
      </c>
      <c r="Z16" s="139">
        <f t="shared" si="7"/>
        <v>0</v>
      </c>
    </row>
    <row r="17" spans="1:26" ht="15.75">
      <c r="A17" s="143" t="s">
        <v>8</v>
      </c>
      <c r="B17" s="131"/>
      <c r="C17" s="138"/>
      <c r="D17" s="144"/>
      <c r="E17" s="134">
        <f t="shared" si="0"/>
        <v>0</v>
      </c>
      <c r="F17" s="135" t="e">
        <f t="shared" si="1"/>
        <v>#DIV/0!</v>
      </c>
      <c r="G17" s="136"/>
      <c r="H17" s="138"/>
      <c r="I17" s="144"/>
      <c r="J17" s="134">
        <f t="shared" si="9"/>
        <v>0</v>
      </c>
      <c r="K17" s="135" t="e">
        <f t="shared" si="2"/>
        <v>#DIV/0!</v>
      </c>
      <c r="L17" s="136"/>
      <c r="M17" s="138">
        <v>0</v>
      </c>
      <c r="N17" s="144"/>
      <c r="O17" s="134">
        <f t="shared" si="8"/>
        <v>0</v>
      </c>
      <c r="P17" s="139" t="e">
        <f t="shared" si="3"/>
        <v>#DIV/0!</v>
      </c>
      <c r="Q17" s="140"/>
      <c r="R17" s="138"/>
      <c r="S17" s="144"/>
      <c r="T17" s="141">
        <f t="shared" si="4"/>
        <v>0</v>
      </c>
      <c r="U17" s="139" t="e">
        <f t="shared" si="5"/>
        <v>#DIV/0!</v>
      </c>
      <c r="V17" s="142"/>
      <c r="W17" s="138"/>
      <c r="X17" s="144"/>
      <c r="Y17" s="141">
        <f t="shared" si="6"/>
        <v>0</v>
      </c>
      <c r="Z17" s="139" t="e">
        <f t="shared" si="7"/>
        <v>#DIV/0!</v>
      </c>
    </row>
    <row r="18" spans="1:26" ht="15.75">
      <c r="A18" s="143" t="s">
        <v>90</v>
      </c>
      <c r="B18" s="131">
        <v>2500</v>
      </c>
      <c r="C18" s="138"/>
      <c r="D18" s="144"/>
      <c r="E18" s="134">
        <f t="shared" si="0"/>
        <v>0</v>
      </c>
      <c r="F18" s="135">
        <f t="shared" si="1"/>
        <v>0</v>
      </c>
      <c r="G18" s="136">
        <v>2000</v>
      </c>
      <c r="H18" s="138"/>
      <c r="I18" s="144"/>
      <c r="J18" s="134">
        <f t="shared" si="9"/>
        <v>0</v>
      </c>
      <c r="K18" s="135">
        <f t="shared" si="2"/>
        <v>0</v>
      </c>
      <c r="L18" s="136">
        <v>3460</v>
      </c>
      <c r="M18" s="138">
        <v>0</v>
      </c>
      <c r="N18" s="144"/>
      <c r="O18" s="134">
        <f t="shared" si="8"/>
        <v>0</v>
      </c>
      <c r="P18" s="139">
        <f t="shared" si="3"/>
        <v>0</v>
      </c>
      <c r="Q18" s="140">
        <v>8050</v>
      </c>
      <c r="R18" s="138"/>
      <c r="S18" s="144"/>
      <c r="T18" s="141">
        <f t="shared" si="4"/>
        <v>0</v>
      </c>
      <c r="U18" s="139">
        <f t="shared" si="5"/>
        <v>0</v>
      </c>
      <c r="V18" s="142"/>
      <c r="W18" s="138"/>
      <c r="X18" s="144"/>
      <c r="Y18" s="141">
        <f t="shared" si="6"/>
        <v>0</v>
      </c>
      <c r="Z18" s="139" t="e">
        <f t="shared" si="7"/>
        <v>#DIV/0!</v>
      </c>
    </row>
    <row r="19" spans="1:26" ht="15.75">
      <c r="A19" s="143" t="s">
        <v>9</v>
      </c>
      <c r="B19" s="131"/>
      <c r="C19" s="138"/>
      <c r="D19" s="144"/>
      <c r="E19" s="134">
        <f t="shared" si="0"/>
        <v>0</v>
      </c>
      <c r="F19" s="135" t="e">
        <f t="shared" si="1"/>
        <v>#DIV/0!</v>
      </c>
      <c r="G19" s="136"/>
      <c r="H19" s="138"/>
      <c r="I19" s="144"/>
      <c r="J19" s="134">
        <f t="shared" si="9"/>
        <v>0</v>
      </c>
      <c r="K19" s="135" t="e">
        <f t="shared" si="2"/>
        <v>#DIV/0!</v>
      </c>
      <c r="L19" s="136"/>
      <c r="M19" s="138">
        <v>0</v>
      </c>
      <c r="N19" s="144"/>
      <c r="O19" s="134">
        <f t="shared" si="8"/>
        <v>0</v>
      </c>
      <c r="P19" s="139" t="e">
        <f t="shared" si="3"/>
        <v>#DIV/0!</v>
      </c>
      <c r="Q19" s="140"/>
      <c r="R19" s="138"/>
      <c r="S19" s="144"/>
      <c r="T19" s="141">
        <f t="shared" si="4"/>
        <v>0</v>
      </c>
      <c r="U19" s="139" t="e">
        <f t="shared" si="5"/>
        <v>#DIV/0!</v>
      </c>
      <c r="V19" s="142"/>
      <c r="W19" s="138"/>
      <c r="X19" s="144"/>
      <c r="Y19" s="141">
        <f t="shared" si="6"/>
        <v>0</v>
      </c>
      <c r="Z19" s="139" t="e">
        <f t="shared" si="7"/>
        <v>#DIV/0!</v>
      </c>
    </row>
    <row r="20" spans="1:26" ht="15.75">
      <c r="A20" s="143" t="s">
        <v>10</v>
      </c>
      <c r="B20" s="131"/>
      <c r="C20" s="138"/>
      <c r="D20" s="144"/>
      <c r="E20" s="134">
        <f t="shared" si="0"/>
        <v>0</v>
      </c>
      <c r="F20" s="135" t="e">
        <f t="shared" si="1"/>
        <v>#DIV/0!</v>
      </c>
      <c r="G20" s="136"/>
      <c r="H20" s="138"/>
      <c r="I20" s="144"/>
      <c r="J20" s="134">
        <f t="shared" si="9"/>
        <v>0</v>
      </c>
      <c r="K20" s="135" t="e">
        <f t="shared" si="2"/>
        <v>#DIV/0!</v>
      </c>
      <c r="L20" s="136"/>
      <c r="M20" s="138">
        <v>0</v>
      </c>
      <c r="N20" s="144"/>
      <c r="O20" s="134">
        <f t="shared" si="8"/>
        <v>0</v>
      </c>
      <c r="P20" s="139" t="e">
        <f t="shared" si="3"/>
        <v>#DIV/0!</v>
      </c>
      <c r="Q20" s="140"/>
      <c r="R20" s="138"/>
      <c r="S20" s="144"/>
      <c r="T20" s="141">
        <f t="shared" si="4"/>
        <v>0</v>
      </c>
      <c r="U20" s="139" t="e">
        <f t="shared" si="5"/>
        <v>#DIV/0!</v>
      </c>
      <c r="V20" s="142"/>
      <c r="W20" s="138"/>
      <c r="X20" s="144"/>
      <c r="Y20" s="141">
        <f t="shared" si="6"/>
        <v>0</v>
      </c>
      <c r="Z20" s="139" t="e">
        <f t="shared" si="7"/>
        <v>#DIV/0!</v>
      </c>
    </row>
    <row r="21" spans="1:26" ht="15.75">
      <c r="A21" s="143" t="s">
        <v>91</v>
      </c>
      <c r="B21" s="131">
        <v>2381</v>
      </c>
      <c r="C21" s="138"/>
      <c r="D21" s="144"/>
      <c r="E21" s="134">
        <f t="shared" si="0"/>
        <v>0</v>
      </c>
      <c r="F21" s="135">
        <f t="shared" si="1"/>
        <v>0</v>
      </c>
      <c r="G21" s="136">
        <v>4238</v>
      </c>
      <c r="H21" s="138">
        <v>1100</v>
      </c>
      <c r="I21" s="144"/>
      <c r="J21" s="134">
        <f t="shared" si="9"/>
        <v>1100</v>
      </c>
      <c r="K21" s="135">
        <f t="shared" si="2"/>
        <v>25.95563945257197</v>
      </c>
      <c r="L21" s="136">
        <v>1150</v>
      </c>
      <c r="M21" s="138">
        <v>0</v>
      </c>
      <c r="N21" s="144"/>
      <c r="O21" s="134">
        <f t="shared" si="8"/>
        <v>0</v>
      </c>
      <c r="P21" s="139">
        <f t="shared" si="3"/>
        <v>0</v>
      </c>
      <c r="Q21" s="140">
        <v>6420</v>
      </c>
      <c r="R21" s="138">
        <v>900</v>
      </c>
      <c r="S21" s="144"/>
      <c r="T21" s="141">
        <f t="shared" si="4"/>
        <v>900</v>
      </c>
      <c r="U21" s="139">
        <f t="shared" si="5"/>
        <v>14.018691588785046</v>
      </c>
      <c r="V21" s="142">
        <v>2830</v>
      </c>
      <c r="W21" s="138"/>
      <c r="X21" s="144"/>
      <c r="Y21" s="141">
        <f t="shared" si="6"/>
        <v>0</v>
      </c>
      <c r="Z21" s="139">
        <f t="shared" si="7"/>
        <v>0</v>
      </c>
    </row>
    <row r="22" spans="1:26" ht="15.75">
      <c r="A22" s="143" t="s">
        <v>92</v>
      </c>
      <c r="B22" s="131">
        <v>1315</v>
      </c>
      <c r="C22" s="138"/>
      <c r="D22" s="144"/>
      <c r="E22" s="134">
        <f t="shared" si="0"/>
        <v>0</v>
      </c>
      <c r="F22" s="135">
        <f t="shared" si="1"/>
        <v>0</v>
      </c>
      <c r="G22" s="136">
        <v>11256</v>
      </c>
      <c r="H22" s="138"/>
      <c r="I22" s="144"/>
      <c r="J22" s="134">
        <f t="shared" si="9"/>
        <v>0</v>
      </c>
      <c r="K22" s="135">
        <f t="shared" si="2"/>
        <v>0</v>
      </c>
      <c r="L22" s="136">
        <v>2319</v>
      </c>
      <c r="M22" s="138">
        <v>0</v>
      </c>
      <c r="N22" s="144"/>
      <c r="O22" s="134">
        <f t="shared" si="8"/>
        <v>0</v>
      </c>
      <c r="P22" s="139">
        <f t="shared" si="3"/>
        <v>0</v>
      </c>
      <c r="Q22" s="140">
        <v>18407</v>
      </c>
      <c r="R22" s="138"/>
      <c r="S22" s="144"/>
      <c r="T22" s="141">
        <f t="shared" si="4"/>
        <v>0</v>
      </c>
      <c r="U22" s="139">
        <f t="shared" si="5"/>
        <v>0</v>
      </c>
      <c r="V22" s="142">
        <v>2431</v>
      </c>
      <c r="W22" s="138"/>
      <c r="X22" s="144"/>
      <c r="Y22" s="141">
        <f t="shared" si="6"/>
        <v>0</v>
      </c>
      <c r="Z22" s="139">
        <f t="shared" si="7"/>
        <v>0</v>
      </c>
    </row>
    <row r="23" spans="1:26" ht="15.75">
      <c r="A23" s="143" t="s">
        <v>11</v>
      </c>
      <c r="B23" s="131"/>
      <c r="C23" s="138"/>
      <c r="D23" s="144"/>
      <c r="E23" s="134">
        <f t="shared" si="0"/>
        <v>0</v>
      </c>
      <c r="F23" s="135" t="e">
        <f t="shared" si="1"/>
        <v>#DIV/0!</v>
      </c>
      <c r="G23" s="136"/>
      <c r="H23" s="138"/>
      <c r="I23" s="144"/>
      <c r="J23" s="134">
        <f t="shared" si="9"/>
        <v>0</v>
      </c>
      <c r="K23" s="135">
        <v>0</v>
      </c>
      <c r="L23" s="136"/>
      <c r="M23" s="138">
        <v>0</v>
      </c>
      <c r="N23" s="144"/>
      <c r="O23" s="134">
        <f t="shared" si="8"/>
        <v>0</v>
      </c>
      <c r="P23" s="139" t="e">
        <f t="shared" si="3"/>
        <v>#DIV/0!</v>
      </c>
      <c r="Q23" s="140"/>
      <c r="R23" s="138"/>
      <c r="S23" s="144"/>
      <c r="T23" s="141">
        <f t="shared" si="4"/>
        <v>0</v>
      </c>
      <c r="U23" s="139" t="e">
        <f t="shared" si="5"/>
        <v>#DIV/0!</v>
      </c>
      <c r="V23" s="142"/>
      <c r="W23" s="138"/>
      <c r="X23" s="144"/>
      <c r="Y23" s="141">
        <f t="shared" si="6"/>
        <v>0</v>
      </c>
      <c r="Z23" s="139" t="e">
        <f t="shared" si="7"/>
        <v>#DIV/0!</v>
      </c>
    </row>
    <row r="24" spans="1:26" ht="15.75">
      <c r="A24" s="143" t="s">
        <v>12</v>
      </c>
      <c r="B24" s="131"/>
      <c r="C24" s="138"/>
      <c r="D24" s="144"/>
      <c r="E24" s="134">
        <f t="shared" si="0"/>
        <v>0</v>
      </c>
      <c r="F24" s="135" t="e">
        <f t="shared" si="1"/>
        <v>#DIV/0!</v>
      </c>
      <c r="G24" s="136"/>
      <c r="H24" s="138"/>
      <c r="I24" s="144"/>
      <c r="J24" s="134">
        <f t="shared" si="9"/>
        <v>0</v>
      </c>
      <c r="K24" s="135" t="e">
        <f>(J24*100)/G24</f>
        <v>#DIV/0!</v>
      </c>
      <c r="L24" s="136"/>
      <c r="M24" s="138">
        <v>0</v>
      </c>
      <c r="N24" s="144"/>
      <c r="O24" s="134">
        <f t="shared" si="8"/>
        <v>0</v>
      </c>
      <c r="P24" s="139" t="e">
        <f t="shared" si="3"/>
        <v>#DIV/0!</v>
      </c>
      <c r="Q24" s="140"/>
      <c r="R24" s="138"/>
      <c r="S24" s="144"/>
      <c r="T24" s="141">
        <f t="shared" si="4"/>
        <v>0</v>
      </c>
      <c r="U24" s="139" t="e">
        <f t="shared" si="5"/>
        <v>#DIV/0!</v>
      </c>
      <c r="V24" s="142"/>
      <c r="W24" s="138"/>
      <c r="X24" s="144"/>
      <c r="Y24" s="141">
        <f t="shared" si="6"/>
        <v>0</v>
      </c>
      <c r="Z24" s="139" t="e">
        <f t="shared" si="7"/>
        <v>#DIV/0!</v>
      </c>
    </row>
    <row r="25" spans="1:26" ht="15.75">
      <c r="A25" s="143" t="s">
        <v>93</v>
      </c>
      <c r="B25" s="131"/>
      <c r="C25" s="138"/>
      <c r="D25" s="144"/>
      <c r="E25" s="134">
        <f t="shared" si="0"/>
        <v>0</v>
      </c>
      <c r="F25" s="135" t="e">
        <f t="shared" si="1"/>
        <v>#DIV/0!</v>
      </c>
      <c r="G25" s="136"/>
      <c r="H25" s="138"/>
      <c r="I25" s="144"/>
      <c r="J25" s="134">
        <f t="shared" si="9"/>
        <v>0</v>
      </c>
      <c r="K25" s="135" t="e">
        <f>(J25*100)/G25</f>
        <v>#DIV/0!</v>
      </c>
      <c r="L25" s="136"/>
      <c r="M25" s="138">
        <v>0</v>
      </c>
      <c r="N25" s="144"/>
      <c r="O25" s="134">
        <f t="shared" si="8"/>
        <v>0</v>
      </c>
      <c r="P25" s="139" t="e">
        <f t="shared" si="3"/>
        <v>#DIV/0!</v>
      </c>
      <c r="Q25" s="140"/>
      <c r="R25" s="138"/>
      <c r="S25" s="144"/>
      <c r="T25" s="141">
        <f t="shared" si="4"/>
        <v>0</v>
      </c>
      <c r="U25" s="139" t="e">
        <f t="shared" si="5"/>
        <v>#DIV/0!</v>
      </c>
      <c r="V25" s="142"/>
      <c r="W25" s="138"/>
      <c r="X25" s="144"/>
      <c r="Y25" s="141">
        <f t="shared" si="6"/>
        <v>0</v>
      </c>
      <c r="Z25" s="139" t="e">
        <f t="shared" si="7"/>
        <v>#DIV/0!</v>
      </c>
    </row>
    <row r="26" spans="1:26" ht="16.5" thickBot="1">
      <c r="A26" s="143" t="s">
        <v>13</v>
      </c>
      <c r="B26" s="131"/>
      <c r="C26" s="138"/>
      <c r="D26" s="144"/>
      <c r="E26" s="134">
        <f t="shared" si="0"/>
        <v>0</v>
      </c>
      <c r="F26" s="135" t="e">
        <f t="shared" si="1"/>
        <v>#DIV/0!</v>
      </c>
      <c r="G26" s="136"/>
      <c r="H26" s="138"/>
      <c r="I26" s="144">
        <v>1800</v>
      </c>
      <c r="J26" s="134">
        <f t="shared" si="9"/>
        <v>1800</v>
      </c>
      <c r="K26" s="135" t="e">
        <f>(J26*100)/G26</f>
        <v>#DIV/0!</v>
      </c>
      <c r="L26" s="136"/>
      <c r="M26" s="138">
        <v>0</v>
      </c>
      <c r="N26" s="144"/>
      <c r="O26" s="134">
        <f t="shared" si="8"/>
        <v>0</v>
      </c>
      <c r="P26" s="139" t="e">
        <f t="shared" si="3"/>
        <v>#DIV/0!</v>
      </c>
      <c r="Q26" s="140"/>
      <c r="R26" s="138"/>
      <c r="S26" s="144"/>
      <c r="T26" s="141">
        <f>SUM(R26:S26)</f>
        <v>0</v>
      </c>
      <c r="U26" s="139" t="e">
        <f t="shared" si="5"/>
        <v>#DIV/0!</v>
      </c>
      <c r="V26" s="142"/>
      <c r="W26" s="138"/>
      <c r="X26" s="144"/>
      <c r="Y26" s="141">
        <f>SUM(W26:X26)</f>
        <v>0</v>
      </c>
      <c r="Z26" s="139" t="e">
        <f t="shared" si="7"/>
        <v>#DIV/0!</v>
      </c>
    </row>
    <row r="27" spans="1:26" ht="16.5" thickBot="1">
      <c r="A27" s="145" t="s">
        <v>106</v>
      </c>
      <c r="B27" s="146">
        <f>SUM(B6:B26)</f>
        <v>13389</v>
      </c>
      <c r="C27" s="147">
        <f>SUM(C6:C26)</f>
        <v>992</v>
      </c>
      <c r="D27" s="148">
        <f>SUM(D6:D26)</f>
        <v>350</v>
      </c>
      <c r="E27" s="149">
        <f>C27+D27</f>
        <v>1342</v>
      </c>
      <c r="F27" s="150">
        <f>(E27*100)/B27</f>
        <v>10.023153334827096</v>
      </c>
      <c r="G27" s="146">
        <f>SUM(G6:G26)</f>
        <v>31488</v>
      </c>
      <c r="H27" s="147">
        <f>SUM(H6:H26)</f>
        <v>5534</v>
      </c>
      <c r="I27" s="148">
        <f>SUM(I6:I26)</f>
        <v>2530</v>
      </c>
      <c r="J27" s="149">
        <f>I27+H27</f>
        <v>8064</v>
      </c>
      <c r="K27" s="150">
        <f>(J27*100)/G27</f>
        <v>25.609756097560975</v>
      </c>
      <c r="L27" s="151">
        <f>SUM(L6:L26)</f>
        <v>12279</v>
      </c>
      <c r="M27" s="151">
        <f>SUM(M6:M26)</f>
        <v>1000</v>
      </c>
      <c r="N27" s="152">
        <f>SUM(N6:N26)</f>
        <v>0</v>
      </c>
      <c r="O27" s="149">
        <f>SUM(O6:O26)</f>
        <v>1000</v>
      </c>
      <c r="P27" s="150">
        <f>(O27*100)/L27</f>
        <v>8.143985666585227</v>
      </c>
      <c r="Q27" s="153">
        <f>SUM(Q6:Q26)</f>
        <v>54711</v>
      </c>
      <c r="R27" s="153"/>
      <c r="S27" s="152">
        <f>SUM(S6:S26)</f>
        <v>0</v>
      </c>
      <c r="T27" s="154">
        <f>SUM(T6:T26)</f>
        <v>11570</v>
      </c>
      <c r="U27" s="139">
        <f t="shared" si="5"/>
        <v>21.147484052567126</v>
      </c>
      <c r="V27" s="151">
        <f>SUM(V6:V26)</f>
        <v>23186</v>
      </c>
      <c r="W27" s="153"/>
      <c r="X27" s="152">
        <f>SUM(X6:X26)</f>
        <v>0</v>
      </c>
      <c r="Y27" s="154">
        <f>SUM(Y6:Y26)</f>
        <v>500</v>
      </c>
      <c r="Z27" s="139">
        <f t="shared" si="7"/>
        <v>2.1564737341499183</v>
      </c>
    </row>
    <row r="28" spans="1:26" ht="16.5" thickBot="1">
      <c r="A28" s="155" t="s">
        <v>59</v>
      </c>
      <c r="B28" s="156"/>
      <c r="C28" s="156"/>
      <c r="D28" s="157"/>
      <c r="E28" s="158"/>
      <c r="F28" s="159"/>
      <c r="G28" s="160"/>
      <c r="H28" s="156"/>
      <c r="I28" s="157"/>
      <c r="J28" s="158"/>
      <c r="K28" s="161"/>
      <c r="L28" s="160"/>
      <c r="M28" s="156"/>
      <c r="N28" s="157"/>
      <c r="O28" s="158"/>
      <c r="P28" s="162"/>
      <c r="Q28" s="160"/>
      <c r="R28" s="156"/>
      <c r="S28" s="157"/>
      <c r="T28" s="163"/>
      <c r="U28" s="164"/>
      <c r="V28" s="156"/>
      <c r="W28" s="156"/>
      <c r="X28" s="157"/>
      <c r="Y28" s="163"/>
      <c r="Z28" s="162"/>
    </row>
  </sheetData>
  <mergeCells count="8">
    <mergeCell ref="L4:P4"/>
    <mergeCell ref="Q4:U4"/>
    <mergeCell ref="V4:Z4"/>
    <mergeCell ref="A2:I2"/>
    <mergeCell ref="J2:K2"/>
    <mergeCell ref="A4:A5"/>
    <mergeCell ref="B4:F4"/>
    <mergeCell ref="G4:K4"/>
  </mergeCells>
  <printOptions/>
  <pageMargins left="0.75" right="0.75" top="1" bottom="1" header="0.5" footer="0.5"/>
  <pageSetup horizontalDpi="600" verticalDpi="600" orientation="landscape" paperSize="9" scale="8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view="pageBreakPreview" zoomScaleSheetLayoutView="100" workbookViewId="0" topLeftCell="A1">
      <selection activeCell="I13" sqref="I13"/>
    </sheetView>
  </sheetViews>
  <sheetFormatPr defaultColWidth="9.00390625" defaultRowHeight="12.75"/>
  <cols>
    <col min="1" max="1" width="26.875" style="0" customWidth="1"/>
    <col min="2" max="2" width="11.25390625" style="0" customWidth="1"/>
    <col min="3" max="3" width="13.625" style="0" customWidth="1"/>
    <col min="5" max="5" width="18.375" style="0" customWidth="1"/>
    <col min="6" max="6" width="19.75390625" style="0" customWidth="1"/>
    <col min="7" max="7" width="17.75390625" style="0" hidden="1" customWidth="1"/>
    <col min="8" max="8" width="15.375" style="0" hidden="1" customWidth="1"/>
  </cols>
  <sheetData>
    <row r="1" spans="1:6" ht="18.75">
      <c r="A1" s="84"/>
      <c r="B1" s="85"/>
      <c r="C1" s="85"/>
      <c r="D1" s="85"/>
      <c r="E1" s="85"/>
      <c r="F1" s="85"/>
    </row>
    <row r="2" spans="1:6" ht="18.75">
      <c r="A2" s="167" t="s">
        <v>82</v>
      </c>
      <c r="B2" s="167"/>
      <c r="C2" s="167"/>
      <c r="D2" s="167"/>
      <c r="E2" s="167"/>
      <c r="F2" s="86">
        <v>42156</v>
      </c>
    </row>
    <row r="3" spans="1:8" ht="19.5" thickBot="1">
      <c r="A3" s="85"/>
      <c r="B3" s="85"/>
      <c r="C3" s="85"/>
      <c r="D3" s="85"/>
      <c r="E3" s="85"/>
      <c r="F3" s="87"/>
      <c r="H3" s="87" t="s">
        <v>83</v>
      </c>
    </row>
    <row r="4" spans="1:8" ht="12.75">
      <c r="A4" s="168" t="s">
        <v>84</v>
      </c>
      <c r="B4" s="195" t="s">
        <v>85</v>
      </c>
      <c r="C4" s="196"/>
      <c r="D4" s="197"/>
      <c r="E4" s="201" t="s">
        <v>86</v>
      </c>
      <c r="F4" s="192" t="s">
        <v>87</v>
      </c>
      <c r="G4" s="187" t="s">
        <v>107</v>
      </c>
      <c r="H4" s="190" t="s">
        <v>108</v>
      </c>
    </row>
    <row r="5" spans="1:8" ht="12.75">
      <c r="A5" s="165"/>
      <c r="B5" s="198"/>
      <c r="C5" s="199"/>
      <c r="D5" s="200"/>
      <c r="E5" s="202"/>
      <c r="F5" s="193"/>
      <c r="G5" s="188"/>
      <c r="H5" s="191"/>
    </row>
    <row r="6" spans="1:8" ht="32.25" customHeight="1" thickBot="1">
      <c r="A6" s="194"/>
      <c r="B6" s="90" t="s">
        <v>55</v>
      </c>
      <c r="C6" s="91" t="s">
        <v>56</v>
      </c>
      <c r="D6" s="92" t="s">
        <v>21</v>
      </c>
      <c r="E6" s="203"/>
      <c r="F6" s="166"/>
      <c r="G6" s="189"/>
      <c r="H6" s="191"/>
    </row>
    <row r="7" spans="1:8" ht="18.75">
      <c r="A7" s="88"/>
      <c r="B7" s="93"/>
      <c r="C7" s="94"/>
      <c r="D7" s="95"/>
      <c r="E7" s="89"/>
      <c r="F7" s="96"/>
      <c r="G7" s="171"/>
      <c r="H7" s="96"/>
    </row>
    <row r="8" spans="1:8" ht="18.75">
      <c r="A8" s="97" t="s">
        <v>0</v>
      </c>
      <c r="B8" s="98"/>
      <c r="C8" s="99"/>
      <c r="D8" s="100"/>
      <c r="E8" s="101"/>
      <c r="F8" s="102"/>
      <c r="G8" s="101"/>
      <c r="H8" s="102"/>
    </row>
    <row r="9" spans="1:8" ht="18.75">
      <c r="A9" s="97" t="s">
        <v>88</v>
      </c>
      <c r="B9" s="103">
        <v>4315</v>
      </c>
      <c r="C9" s="99">
        <v>3550</v>
      </c>
      <c r="D9" s="100">
        <f aca="true" t="shared" si="0" ref="D9:D15">C9/B9*100</f>
        <v>82.27114716106605</v>
      </c>
      <c r="E9" s="101">
        <v>800</v>
      </c>
      <c r="F9" s="102">
        <v>5671</v>
      </c>
      <c r="G9" s="101"/>
      <c r="H9" s="102"/>
    </row>
    <row r="10" spans="1:8" ht="18.75">
      <c r="A10" s="97" t="s">
        <v>89</v>
      </c>
      <c r="B10" s="103">
        <v>6692</v>
      </c>
      <c r="C10" s="99">
        <v>6527</v>
      </c>
      <c r="D10" s="100">
        <f t="shared" si="0"/>
        <v>97.53436939629408</v>
      </c>
      <c r="E10" s="101">
        <v>13296</v>
      </c>
      <c r="F10" s="102">
        <v>358</v>
      </c>
      <c r="G10" s="101">
        <v>95</v>
      </c>
      <c r="H10" s="102"/>
    </row>
    <row r="11" spans="1:8" ht="18.75">
      <c r="A11" s="97" t="s">
        <v>1</v>
      </c>
      <c r="B11" s="103">
        <v>2100</v>
      </c>
      <c r="C11" s="99">
        <v>1175</v>
      </c>
      <c r="D11" s="100">
        <f t="shared" si="0"/>
        <v>55.952380952380956</v>
      </c>
      <c r="E11" s="101">
        <v>2225</v>
      </c>
      <c r="F11" s="102">
        <v>700</v>
      </c>
      <c r="G11" s="101"/>
      <c r="H11" s="102"/>
    </row>
    <row r="12" spans="1:8" ht="18.75">
      <c r="A12" s="97" t="s">
        <v>2</v>
      </c>
      <c r="B12" s="103">
        <v>9451</v>
      </c>
      <c r="C12" s="99">
        <v>10460</v>
      </c>
      <c r="D12" s="100">
        <f t="shared" si="0"/>
        <v>110.67611892921383</v>
      </c>
      <c r="E12" s="101">
        <v>11867</v>
      </c>
      <c r="F12" s="102"/>
      <c r="G12" s="101"/>
      <c r="H12" s="102"/>
    </row>
    <row r="13" spans="1:8" ht="18.75">
      <c r="A13" s="97" t="s">
        <v>79</v>
      </c>
      <c r="B13" s="103">
        <v>10658</v>
      </c>
      <c r="C13" s="99">
        <v>8456</v>
      </c>
      <c r="D13" s="100">
        <f t="shared" si="0"/>
        <v>79.33946331394259</v>
      </c>
      <c r="E13" s="101">
        <v>14573</v>
      </c>
      <c r="F13" s="102">
        <v>1900</v>
      </c>
      <c r="G13" s="101"/>
      <c r="H13" s="102"/>
    </row>
    <row r="14" spans="1:8" ht="18.75">
      <c r="A14" s="97" t="s">
        <v>3</v>
      </c>
      <c r="B14" s="103">
        <v>15725</v>
      </c>
      <c r="C14" s="99">
        <v>6943</v>
      </c>
      <c r="D14" s="100">
        <f t="shared" si="0"/>
        <v>44.15262321144674</v>
      </c>
      <c r="E14" s="101">
        <v>22359</v>
      </c>
      <c r="F14" s="102">
        <v>660</v>
      </c>
      <c r="G14" s="101"/>
      <c r="H14" s="102"/>
    </row>
    <row r="15" spans="1:8" ht="18.75">
      <c r="A15" s="97" t="s">
        <v>4</v>
      </c>
      <c r="B15" s="103">
        <v>35771</v>
      </c>
      <c r="C15" s="99">
        <v>23596</v>
      </c>
      <c r="D15" s="100">
        <f t="shared" si="0"/>
        <v>65.96404909004501</v>
      </c>
      <c r="E15" s="101">
        <v>42950</v>
      </c>
      <c r="F15" s="102">
        <v>7500</v>
      </c>
      <c r="G15" s="101"/>
      <c r="H15" s="102"/>
    </row>
    <row r="16" spans="1:8" ht="18.75">
      <c r="A16" s="97" t="s">
        <v>5</v>
      </c>
      <c r="B16" s="103">
        <v>11163</v>
      </c>
      <c r="C16" s="99">
        <v>8783</v>
      </c>
      <c r="D16" s="100">
        <f aca="true" t="shared" si="1" ref="D16:D24">C16/B16*100</f>
        <v>78.67956642479619</v>
      </c>
      <c r="E16" s="101">
        <v>6910</v>
      </c>
      <c r="F16" s="102">
        <v>4526</v>
      </c>
      <c r="G16" s="101"/>
      <c r="H16" s="102"/>
    </row>
    <row r="17" spans="1:8" ht="18.75">
      <c r="A17" s="97" t="s">
        <v>6</v>
      </c>
      <c r="B17" s="103">
        <v>10673</v>
      </c>
      <c r="C17" s="99">
        <v>10600</v>
      </c>
      <c r="D17" s="100">
        <f t="shared" si="1"/>
        <v>99.3160311065305</v>
      </c>
      <c r="E17" s="101">
        <v>19700</v>
      </c>
      <c r="F17" s="102">
        <v>2200</v>
      </c>
      <c r="G17" s="101"/>
      <c r="H17" s="102"/>
    </row>
    <row r="18" spans="1:8" ht="18.75">
      <c r="A18" s="97" t="s">
        <v>7</v>
      </c>
      <c r="B18" s="103">
        <v>14166</v>
      </c>
      <c r="C18" s="99">
        <v>12921</v>
      </c>
      <c r="D18" s="100">
        <f t="shared" si="1"/>
        <v>91.21135112240576</v>
      </c>
      <c r="E18" s="101">
        <v>6350</v>
      </c>
      <c r="F18" s="102">
        <v>13485</v>
      </c>
      <c r="G18" s="101"/>
      <c r="H18" s="102"/>
    </row>
    <row r="19" spans="1:8" ht="18.75">
      <c r="A19" s="97" t="s">
        <v>8</v>
      </c>
      <c r="B19" s="103">
        <v>7295</v>
      </c>
      <c r="C19" s="99">
        <v>1130</v>
      </c>
      <c r="D19" s="100">
        <f t="shared" si="1"/>
        <v>15.49006168608636</v>
      </c>
      <c r="E19" s="101">
        <v>3350</v>
      </c>
      <c r="F19" s="102">
        <v>580</v>
      </c>
      <c r="G19" s="101"/>
      <c r="H19" s="102"/>
    </row>
    <row r="20" spans="1:8" ht="18.75">
      <c r="A20" s="97" t="s">
        <v>90</v>
      </c>
      <c r="B20" s="103">
        <v>12180</v>
      </c>
      <c r="C20" s="99">
        <v>4623</v>
      </c>
      <c r="D20" s="100">
        <f t="shared" si="1"/>
        <v>37.95566502463054</v>
      </c>
      <c r="E20" s="101">
        <v>4242</v>
      </c>
      <c r="F20" s="102">
        <v>2750</v>
      </c>
      <c r="G20" s="101"/>
      <c r="H20" s="102"/>
    </row>
    <row r="21" spans="1:8" ht="18.75">
      <c r="A21" s="97" t="s">
        <v>9</v>
      </c>
      <c r="B21" s="103">
        <v>5236</v>
      </c>
      <c r="C21" s="99">
        <v>4730</v>
      </c>
      <c r="D21" s="100">
        <f t="shared" si="1"/>
        <v>90.33613445378151</v>
      </c>
      <c r="E21" s="101">
        <v>12750</v>
      </c>
      <c r="F21" s="102">
        <v>4523</v>
      </c>
      <c r="G21" s="101"/>
      <c r="H21" s="102"/>
    </row>
    <row r="22" spans="1:8" ht="18.75">
      <c r="A22" s="97" t="s">
        <v>10</v>
      </c>
      <c r="B22" s="103">
        <v>5027</v>
      </c>
      <c r="C22" s="99">
        <v>3560</v>
      </c>
      <c r="D22" s="100">
        <f t="shared" si="1"/>
        <v>70.81758504077979</v>
      </c>
      <c r="E22" s="101">
        <v>1710</v>
      </c>
      <c r="F22" s="102">
        <v>7400</v>
      </c>
      <c r="G22" s="101"/>
      <c r="H22" s="102"/>
    </row>
    <row r="23" spans="1:8" ht="18.75">
      <c r="A23" s="97" t="s">
        <v>91</v>
      </c>
      <c r="B23" s="103">
        <v>11824</v>
      </c>
      <c r="C23" s="99">
        <v>2045</v>
      </c>
      <c r="D23" s="100">
        <f t="shared" si="1"/>
        <v>17.295331529093367</v>
      </c>
      <c r="E23" s="101"/>
      <c r="F23" s="102">
        <v>1300</v>
      </c>
      <c r="G23" s="101"/>
      <c r="H23" s="102"/>
    </row>
    <row r="24" spans="1:8" ht="18.75">
      <c r="A24" s="97" t="s">
        <v>92</v>
      </c>
      <c r="B24" s="103">
        <v>9200</v>
      </c>
      <c r="C24" s="99">
        <v>2524</v>
      </c>
      <c r="D24" s="100">
        <f t="shared" si="1"/>
        <v>27.434782608695652</v>
      </c>
      <c r="E24" s="101">
        <v>20750</v>
      </c>
      <c r="F24" s="102"/>
      <c r="G24" s="101"/>
      <c r="H24" s="102"/>
    </row>
    <row r="25" spans="1:8" ht="18.75">
      <c r="A25" s="97" t="s">
        <v>11</v>
      </c>
      <c r="B25" s="103"/>
      <c r="C25" s="99"/>
      <c r="D25" s="100"/>
      <c r="E25" s="101"/>
      <c r="F25" s="102"/>
      <c r="G25" s="101"/>
      <c r="H25" s="102"/>
    </row>
    <row r="26" spans="1:8" ht="18.75">
      <c r="A26" s="97" t="s">
        <v>12</v>
      </c>
      <c r="B26" s="103">
        <v>13635</v>
      </c>
      <c r="C26" s="99">
        <v>10968</v>
      </c>
      <c r="D26" s="100">
        <f>C26/B26*100</f>
        <v>80.44004400440043</v>
      </c>
      <c r="E26" s="101">
        <v>26741</v>
      </c>
      <c r="F26" s="102">
        <v>1367</v>
      </c>
      <c r="G26" s="101"/>
      <c r="H26" s="102"/>
    </row>
    <row r="27" spans="1:8" ht="18.75">
      <c r="A27" s="97" t="s">
        <v>93</v>
      </c>
      <c r="B27" s="103">
        <v>15327</v>
      </c>
      <c r="C27" s="99">
        <v>10574</v>
      </c>
      <c r="D27" s="100">
        <f>C27/B27*100</f>
        <v>68.98936517257128</v>
      </c>
      <c r="E27" s="101">
        <v>32036</v>
      </c>
      <c r="F27" s="102"/>
      <c r="G27" s="101"/>
      <c r="H27" s="102"/>
    </row>
    <row r="28" spans="1:8" ht="18.75">
      <c r="A28" s="97" t="s">
        <v>13</v>
      </c>
      <c r="B28" s="103">
        <v>21778</v>
      </c>
      <c r="C28" s="99">
        <v>17000</v>
      </c>
      <c r="D28" s="100">
        <f>C28/B28*100</f>
        <v>78.06042795481679</v>
      </c>
      <c r="E28" s="101">
        <v>42000</v>
      </c>
      <c r="F28" s="102">
        <v>11000</v>
      </c>
      <c r="G28" s="101"/>
      <c r="H28" s="102"/>
    </row>
    <row r="29" spans="1:8" ht="19.5" thickBot="1">
      <c r="A29" s="104"/>
      <c r="B29" s="105"/>
      <c r="C29" s="106"/>
      <c r="D29" s="107"/>
      <c r="E29" s="108"/>
      <c r="F29" s="109"/>
      <c r="G29" s="108"/>
      <c r="H29" s="109"/>
    </row>
    <row r="30" spans="1:8" ht="19.5" thickBot="1">
      <c r="A30" s="110" t="s">
        <v>58</v>
      </c>
      <c r="B30" s="111">
        <f>SUM(B8:B28)</f>
        <v>222216</v>
      </c>
      <c r="C30" s="112">
        <f>SUM(C8:C28)</f>
        <v>150165</v>
      </c>
      <c r="D30" s="113">
        <f>C30/B30*100</f>
        <v>67.5761421319797</v>
      </c>
      <c r="E30" s="114">
        <f>SUM(E8:E28)</f>
        <v>284609</v>
      </c>
      <c r="F30" s="115">
        <f>SUM(F8:F28)</f>
        <v>65920</v>
      </c>
      <c r="G30" s="170">
        <f>SUM(G8:G28)</f>
        <v>95</v>
      </c>
      <c r="H30" s="170">
        <f>SUM(H8:H28)</f>
        <v>0</v>
      </c>
    </row>
  </sheetData>
  <mergeCells count="7">
    <mergeCell ref="G4:G6"/>
    <mergeCell ref="H4:H6"/>
    <mergeCell ref="F4:F6"/>
    <mergeCell ref="A2:E2"/>
    <mergeCell ref="A4:A6"/>
    <mergeCell ref="B4:D5"/>
    <mergeCell ref="E4:E6"/>
  </mergeCells>
  <printOptions/>
  <pageMargins left="0.75" right="0.75" top="1" bottom="1" header="0.5" footer="0.5"/>
  <pageSetup horizontalDpi="600" verticalDpi="600" orientation="portrait" paperSize="9" scale="64" r:id="rId1"/>
  <colBreaks count="1" manualBreakCount="1">
    <brk id="8" max="2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9"/>
  <sheetViews>
    <sheetView view="pageBreakPreview" zoomScaleSheetLayoutView="100" workbookViewId="0" topLeftCell="A1">
      <selection activeCell="D6" sqref="D6"/>
    </sheetView>
  </sheetViews>
  <sheetFormatPr defaultColWidth="9.00390625" defaultRowHeight="12.75"/>
  <cols>
    <col min="1" max="1" width="23.125" style="0" customWidth="1"/>
    <col min="2" max="2" width="8.75390625" style="0" customWidth="1"/>
    <col min="3" max="3" width="7.625" style="0" customWidth="1"/>
    <col min="4" max="4" width="7.25390625" style="0" customWidth="1"/>
    <col min="5" max="5" width="9.00390625" style="0" customWidth="1"/>
    <col min="6" max="6" width="8.75390625" style="0" customWidth="1"/>
    <col min="7" max="9" width="8.375" style="0" customWidth="1"/>
    <col min="10" max="10" width="8.25390625" style="0" customWidth="1"/>
    <col min="11" max="11" width="8.625" style="0" customWidth="1"/>
    <col min="12" max="12" width="8.125" style="0" customWidth="1"/>
    <col min="13" max="13" width="8.625" style="0" customWidth="1"/>
    <col min="14" max="15" width="8.375" style="0" customWidth="1"/>
    <col min="16" max="16" width="8.75390625" style="0" customWidth="1"/>
  </cols>
  <sheetData>
    <row r="1" spans="1:16" ht="18.75">
      <c r="A1" s="211" t="s">
        <v>61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7"/>
      <c r="O1" s="212">
        <v>42522</v>
      </c>
      <c r="P1" s="212"/>
    </row>
    <row r="2" spans="1:16" ht="16.5" thickBot="1">
      <c r="A2" s="213" t="s">
        <v>62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4"/>
      <c r="O2" s="214"/>
      <c r="P2" s="214"/>
    </row>
    <row r="3" spans="1:16" ht="16.5" thickBot="1">
      <c r="A3" s="218" t="s">
        <v>63</v>
      </c>
      <c r="B3" s="205" t="s">
        <v>64</v>
      </c>
      <c r="C3" s="205"/>
      <c r="D3" s="205"/>
      <c r="E3" s="221" t="s">
        <v>65</v>
      </c>
      <c r="F3" s="221"/>
      <c r="G3" s="221"/>
      <c r="H3" s="221"/>
      <c r="I3" s="221"/>
      <c r="J3" s="221"/>
      <c r="K3" s="207" t="s">
        <v>66</v>
      </c>
      <c r="L3" s="207"/>
      <c r="M3" s="205" t="s">
        <v>67</v>
      </c>
      <c r="N3" s="205"/>
      <c r="O3" s="205"/>
      <c r="P3" s="205"/>
    </row>
    <row r="4" spans="1:16" ht="16.5" thickBot="1">
      <c r="A4" s="218"/>
      <c r="B4" s="215" t="s">
        <v>68</v>
      </c>
      <c r="C4" s="216" t="s">
        <v>69</v>
      </c>
      <c r="D4" s="216"/>
      <c r="E4" s="221"/>
      <c r="F4" s="221"/>
      <c r="G4" s="221"/>
      <c r="H4" s="221"/>
      <c r="I4" s="221"/>
      <c r="J4" s="221"/>
      <c r="K4" s="217" t="s">
        <v>70</v>
      </c>
      <c r="L4" s="217"/>
      <c r="M4" s="208" t="s">
        <v>71</v>
      </c>
      <c r="N4" s="208"/>
      <c r="O4" s="206" t="s">
        <v>20</v>
      </c>
      <c r="P4" s="206"/>
    </row>
    <row r="5" spans="1:16" ht="16.5" thickBot="1">
      <c r="A5" s="218"/>
      <c r="B5" s="215"/>
      <c r="C5" s="219" t="s">
        <v>72</v>
      </c>
      <c r="D5" s="219"/>
      <c r="E5" s="220" t="s">
        <v>73</v>
      </c>
      <c r="F5" s="220"/>
      <c r="G5" s="222" t="s">
        <v>74</v>
      </c>
      <c r="H5" s="222"/>
      <c r="I5" s="223" t="s">
        <v>75</v>
      </c>
      <c r="J5" s="223"/>
      <c r="K5" s="210" t="s">
        <v>76</v>
      </c>
      <c r="L5" s="210"/>
      <c r="M5" s="209" t="s">
        <v>74</v>
      </c>
      <c r="N5" s="209"/>
      <c r="O5" s="204" t="s">
        <v>74</v>
      </c>
      <c r="P5" s="204"/>
    </row>
    <row r="6" spans="1:16" ht="16.5" thickBot="1">
      <c r="A6" s="218"/>
      <c r="B6" s="215"/>
      <c r="C6" s="28" t="s">
        <v>94</v>
      </c>
      <c r="D6" s="28" t="s">
        <v>110</v>
      </c>
      <c r="E6" s="29" t="s">
        <v>77</v>
      </c>
      <c r="F6" s="30" t="s">
        <v>78</v>
      </c>
      <c r="G6" s="29" t="s">
        <v>77</v>
      </c>
      <c r="H6" s="30" t="s">
        <v>78</v>
      </c>
      <c r="I6" s="29" t="s">
        <v>77</v>
      </c>
      <c r="J6" s="31" t="s">
        <v>78</v>
      </c>
      <c r="K6" s="29" t="s">
        <v>77</v>
      </c>
      <c r="L6" s="32" t="s">
        <v>78</v>
      </c>
      <c r="M6" s="29" t="s">
        <v>77</v>
      </c>
      <c r="N6" s="30" t="s">
        <v>78</v>
      </c>
      <c r="O6" s="33" t="s">
        <v>77</v>
      </c>
      <c r="P6" s="30" t="s">
        <v>78</v>
      </c>
    </row>
    <row r="7" spans="1:16" ht="17.25" customHeight="1">
      <c r="A7" s="34" t="s">
        <v>0</v>
      </c>
      <c r="B7" s="35">
        <v>56</v>
      </c>
      <c r="C7" s="36">
        <v>56</v>
      </c>
      <c r="D7" s="36">
        <v>56</v>
      </c>
      <c r="E7" s="37">
        <v>44.4</v>
      </c>
      <c r="F7" s="38">
        <v>47.6</v>
      </c>
      <c r="G7" s="37">
        <v>0.4</v>
      </c>
      <c r="H7" s="39">
        <v>0.4</v>
      </c>
      <c r="I7" s="37">
        <v>0.3</v>
      </c>
      <c r="J7" s="40">
        <v>0.3</v>
      </c>
      <c r="K7" s="41">
        <f aca="true" t="shared" si="0" ref="K7:K28">G7/D7*1000</f>
        <v>7.142857142857143</v>
      </c>
      <c r="L7" s="42">
        <v>7.142857142857143</v>
      </c>
      <c r="M7" s="43">
        <v>6.5</v>
      </c>
      <c r="N7" s="44">
        <v>6.5</v>
      </c>
      <c r="O7" s="45">
        <v>0.5</v>
      </c>
      <c r="P7" s="46">
        <v>0.5</v>
      </c>
    </row>
    <row r="8" spans="1:16" ht="15.75" customHeight="1">
      <c r="A8" s="47" t="s">
        <v>14</v>
      </c>
      <c r="B8" s="48">
        <v>1004</v>
      </c>
      <c r="C8" s="49">
        <v>1094</v>
      </c>
      <c r="D8" s="49">
        <v>1094</v>
      </c>
      <c r="E8" s="50">
        <v>1174.2</v>
      </c>
      <c r="F8" s="51">
        <v>1047.2</v>
      </c>
      <c r="G8" s="50">
        <v>11.3</v>
      </c>
      <c r="H8" s="52">
        <v>8.8</v>
      </c>
      <c r="I8" s="50">
        <v>9.6</v>
      </c>
      <c r="J8" s="53">
        <v>7.6</v>
      </c>
      <c r="K8" s="54">
        <f t="shared" si="0"/>
        <v>10.3290676416819</v>
      </c>
      <c r="L8" s="55">
        <v>9.482758620689657</v>
      </c>
      <c r="M8" s="56">
        <v>468</v>
      </c>
      <c r="N8" s="57">
        <v>465</v>
      </c>
      <c r="O8" s="58">
        <v>3</v>
      </c>
      <c r="P8" s="59">
        <v>3</v>
      </c>
    </row>
    <row r="9" spans="1:16" ht="15.75" customHeight="1">
      <c r="A9" s="60" t="s">
        <v>15</v>
      </c>
      <c r="B9" s="48">
        <v>1149</v>
      </c>
      <c r="C9" s="49">
        <v>1149</v>
      </c>
      <c r="D9" s="49">
        <v>1149</v>
      </c>
      <c r="E9" s="50">
        <v>1277.1</v>
      </c>
      <c r="F9" s="51">
        <v>1166.2</v>
      </c>
      <c r="G9" s="50">
        <v>12.3</v>
      </c>
      <c r="H9" s="52">
        <v>9.8</v>
      </c>
      <c r="I9" s="50">
        <v>10.8</v>
      </c>
      <c r="J9" s="53">
        <v>6.7</v>
      </c>
      <c r="K9" s="54">
        <f t="shared" si="0"/>
        <v>10.704960835509139</v>
      </c>
      <c r="L9" s="55">
        <v>10.537634408602152</v>
      </c>
      <c r="M9" s="56">
        <v>608</v>
      </c>
      <c r="N9" s="57">
        <v>524</v>
      </c>
      <c r="O9" s="58">
        <v>4</v>
      </c>
      <c r="P9" s="59">
        <v>4</v>
      </c>
    </row>
    <row r="10" spans="1:16" ht="17.25" customHeight="1">
      <c r="A10" s="60" t="s">
        <v>1</v>
      </c>
      <c r="B10" s="48">
        <v>299</v>
      </c>
      <c r="C10" s="49">
        <v>333</v>
      </c>
      <c r="D10" s="49">
        <v>333</v>
      </c>
      <c r="E10" s="50">
        <v>319.2</v>
      </c>
      <c r="F10" s="51">
        <v>285.6</v>
      </c>
      <c r="G10" s="50">
        <v>3.1</v>
      </c>
      <c r="H10" s="52">
        <v>2.4</v>
      </c>
      <c r="I10" s="50">
        <v>3</v>
      </c>
      <c r="J10" s="53">
        <v>2.3</v>
      </c>
      <c r="K10" s="54">
        <f t="shared" si="0"/>
        <v>9.30930930930931</v>
      </c>
      <c r="L10" s="55">
        <v>8.19112627986348</v>
      </c>
      <c r="M10" s="56">
        <v>502</v>
      </c>
      <c r="N10" s="57">
        <v>429</v>
      </c>
      <c r="O10" s="58">
        <v>4</v>
      </c>
      <c r="P10" s="59">
        <v>3.5</v>
      </c>
    </row>
    <row r="11" spans="1:16" ht="16.5" customHeight="1">
      <c r="A11" s="60" t="s">
        <v>2</v>
      </c>
      <c r="B11" s="48">
        <v>690</v>
      </c>
      <c r="C11" s="49">
        <v>690</v>
      </c>
      <c r="D11" s="49">
        <v>690</v>
      </c>
      <c r="E11" s="50">
        <v>852.1</v>
      </c>
      <c r="F11" s="51">
        <v>798</v>
      </c>
      <c r="G11" s="50">
        <v>7.7</v>
      </c>
      <c r="H11" s="52">
        <v>7.1</v>
      </c>
      <c r="I11" s="50">
        <v>6.8</v>
      </c>
      <c r="J11" s="53">
        <v>6.2</v>
      </c>
      <c r="K11" s="54">
        <f t="shared" si="0"/>
        <v>11.159420289855072</v>
      </c>
      <c r="L11" s="55">
        <v>10.289855072463768</v>
      </c>
      <c r="M11" s="56">
        <v>895</v>
      </c>
      <c r="N11" s="57">
        <v>631</v>
      </c>
      <c r="O11" s="58">
        <v>10.5</v>
      </c>
      <c r="P11" s="59">
        <v>7.1</v>
      </c>
    </row>
    <row r="12" spans="1:16" ht="14.25" customHeight="1">
      <c r="A12" s="60" t="s">
        <v>79</v>
      </c>
      <c r="B12" s="48">
        <v>433</v>
      </c>
      <c r="C12" s="49">
        <v>467</v>
      </c>
      <c r="D12" s="49">
        <v>467</v>
      </c>
      <c r="E12" s="50">
        <v>786.9</v>
      </c>
      <c r="F12" s="51">
        <v>785.4</v>
      </c>
      <c r="G12" s="50">
        <v>8</v>
      </c>
      <c r="H12" s="52">
        <v>6.6</v>
      </c>
      <c r="I12" s="50">
        <v>7.8</v>
      </c>
      <c r="J12" s="53">
        <v>6.1</v>
      </c>
      <c r="K12" s="54">
        <f t="shared" si="0"/>
        <v>17.130620985010708</v>
      </c>
      <c r="L12" s="55">
        <v>15.384615384615383</v>
      </c>
      <c r="M12" s="56">
        <v>1134.6</v>
      </c>
      <c r="N12" s="57">
        <v>659.6</v>
      </c>
      <c r="O12" s="58">
        <v>7.6</v>
      </c>
      <c r="P12" s="59">
        <v>9.6</v>
      </c>
    </row>
    <row r="13" spans="1:16" ht="15.75" customHeight="1">
      <c r="A13" s="60" t="s">
        <v>3</v>
      </c>
      <c r="B13" s="48">
        <v>1659</v>
      </c>
      <c r="C13" s="49">
        <v>1530</v>
      </c>
      <c r="D13" s="49">
        <v>1530</v>
      </c>
      <c r="E13" s="50">
        <v>1762</v>
      </c>
      <c r="F13" s="51">
        <v>2130.1</v>
      </c>
      <c r="G13" s="50">
        <v>17.2</v>
      </c>
      <c r="H13" s="52">
        <v>15.7</v>
      </c>
      <c r="I13" s="50">
        <v>15</v>
      </c>
      <c r="J13" s="53">
        <v>14.6</v>
      </c>
      <c r="K13" s="54">
        <f t="shared" si="0"/>
        <v>11.241830065359476</v>
      </c>
      <c r="L13" s="55">
        <v>10.78963230861965</v>
      </c>
      <c r="M13" s="56">
        <v>448</v>
      </c>
      <c r="N13" s="57">
        <v>442</v>
      </c>
      <c r="O13" s="58">
        <v>4</v>
      </c>
      <c r="P13" s="59">
        <v>4</v>
      </c>
    </row>
    <row r="14" spans="1:16" ht="16.5" customHeight="1">
      <c r="A14" s="60" t="s">
        <v>4</v>
      </c>
      <c r="B14" s="48">
        <v>2742</v>
      </c>
      <c r="C14" s="49">
        <v>2742</v>
      </c>
      <c r="D14" s="49">
        <v>2742</v>
      </c>
      <c r="E14" s="50">
        <v>3727.8</v>
      </c>
      <c r="F14" s="51">
        <v>4998</v>
      </c>
      <c r="G14" s="50">
        <v>32.7</v>
      </c>
      <c r="H14" s="52">
        <v>42</v>
      </c>
      <c r="I14" s="50">
        <v>28.7</v>
      </c>
      <c r="J14" s="53">
        <v>37.8</v>
      </c>
      <c r="K14" s="54">
        <f t="shared" si="0"/>
        <v>11.925601750547047</v>
      </c>
      <c r="L14" s="55">
        <v>13.03538175046555</v>
      </c>
      <c r="M14" s="56">
        <v>1824</v>
      </c>
      <c r="N14" s="57">
        <v>1851</v>
      </c>
      <c r="O14" s="58">
        <v>27</v>
      </c>
      <c r="P14" s="59">
        <v>27</v>
      </c>
    </row>
    <row r="15" spans="1:16" ht="17.25" customHeight="1">
      <c r="A15" s="60" t="s">
        <v>5</v>
      </c>
      <c r="B15" s="48">
        <v>711</v>
      </c>
      <c r="C15" s="49">
        <v>706</v>
      </c>
      <c r="D15" s="49">
        <v>706</v>
      </c>
      <c r="E15" s="50">
        <v>853.3</v>
      </c>
      <c r="F15" s="51">
        <v>761.6</v>
      </c>
      <c r="G15" s="50">
        <v>7.1</v>
      </c>
      <c r="H15" s="52">
        <v>6.4</v>
      </c>
      <c r="I15" s="50">
        <v>6.6</v>
      </c>
      <c r="J15" s="53">
        <v>5.7</v>
      </c>
      <c r="K15" s="54">
        <f t="shared" si="0"/>
        <v>10.056657223796034</v>
      </c>
      <c r="L15" s="55">
        <v>9.846153846153847</v>
      </c>
      <c r="M15" s="56">
        <v>39.9</v>
      </c>
      <c r="N15" s="57">
        <v>35.1</v>
      </c>
      <c r="O15" s="58">
        <v>0.3</v>
      </c>
      <c r="P15" s="59">
        <v>0.3</v>
      </c>
    </row>
    <row r="16" spans="1:16" ht="18.75" customHeight="1">
      <c r="A16" s="60" t="s">
        <v>6</v>
      </c>
      <c r="B16" s="48">
        <v>600</v>
      </c>
      <c r="C16" s="49">
        <v>606</v>
      </c>
      <c r="D16" s="49">
        <v>606</v>
      </c>
      <c r="E16" s="50">
        <v>983.7</v>
      </c>
      <c r="F16" s="51">
        <v>1023.4</v>
      </c>
      <c r="G16" s="50">
        <v>9.7</v>
      </c>
      <c r="H16" s="52">
        <v>8.6</v>
      </c>
      <c r="I16" s="50">
        <v>8.9</v>
      </c>
      <c r="J16" s="53">
        <v>7.5</v>
      </c>
      <c r="K16" s="54">
        <f t="shared" si="0"/>
        <v>16.006600660066006</v>
      </c>
      <c r="L16" s="55">
        <v>14.60101867572156</v>
      </c>
      <c r="M16" s="56">
        <v>1552</v>
      </c>
      <c r="N16" s="57">
        <v>1310</v>
      </c>
      <c r="O16" s="58">
        <v>15</v>
      </c>
      <c r="P16" s="59">
        <v>10</v>
      </c>
    </row>
    <row r="17" spans="1:16" ht="17.25" customHeight="1">
      <c r="A17" s="60" t="s">
        <v>7</v>
      </c>
      <c r="B17" s="48">
        <v>950</v>
      </c>
      <c r="C17" s="49">
        <v>950</v>
      </c>
      <c r="D17" s="49">
        <v>950</v>
      </c>
      <c r="E17" s="50">
        <v>1618.8</v>
      </c>
      <c r="F17" s="51">
        <v>1606.5</v>
      </c>
      <c r="G17" s="50">
        <v>14.2</v>
      </c>
      <c r="H17" s="52">
        <v>13.5</v>
      </c>
      <c r="I17" s="50">
        <v>13.6</v>
      </c>
      <c r="J17" s="53">
        <v>12.8</v>
      </c>
      <c r="K17" s="54">
        <f t="shared" si="0"/>
        <v>14.947368421052632</v>
      </c>
      <c r="L17" s="55">
        <v>14.2</v>
      </c>
      <c r="M17" s="56">
        <v>990</v>
      </c>
      <c r="N17" s="57">
        <v>505</v>
      </c>
      <c r="O17" s="58">
        <v>5</v>
      </c>
      <c r="P17" s="59">
        <v>5</v>
      </c>
    </row>
    <row r="18" spans="1:16" ht="18.75" customHeight="1">
      <c r="A18" s="60" t="s">
        <v>8</v>
      </c>
      <c r="B18" s="48">
        <v>314</v>
      </c>
      <c r="C18" s="49">
        <v>382</v>
      </c>
      <c r="D18" s="49">
        <v>382</v>
      </c>
      <c r="E18" s="50">
        <v>555</v>
      </c>
      <c r="F18" s="51">
        <v>273.7</v>
      </c>
      <c r="G18" s="50">
        <v>4.2</v>
      </c>
      <c r="H18" s="52">
        <v>2.3</v>
      </c>
      <c r="I18" s="50">
        <v>2.9</v>
      </c>
      <c r="J18" s="53">
        <v>1.8</v>
      </c>
      <c r="K18" s="54">
        <f t="shared" si="0"/>
        <v>10.99476439790576</v>
      </c>
      <c r="L18" s="55">
        <v>9.311740890688258</v>
      </c>
      <c r="M18" s="56">
        <v>1107.9</v>
      </c>
      <c r="N18" s="57">
        <v>273</v>
      </c>
      <c r="O18" s="58">
        <v>11</v>
      </c>
      <c r="P18" s="59">
        <v>3.6</v>
      </c>
    </row>
    <row r="19" spans="1:16" ht="15.75" customHeight="1">
      <c r="A19" s="60" t="s">
        <v>16</v>
      </c>
      <c r="B19" s="48">
        <v>1326</v>
      </c>
      <c r="C19" s="49">
        <v>1373</v>
      </c>
      <c r="D19" s="49">
        <v>1373</v>
      </c>
      <c r="E19" s="50">
        <v>1469.7</v>
      </c>
      <c r="F19" s="51">
        <v>1654.1</v>
      </c>
      <c r="G19" s="50">
        <v>16</v>
      </c>
      <c r="H19" s="52">
        <v>13.9</v>
      </c>
      <c r="I19" s="50">
        <v>14.3</v>
      </c>
      <c r="J19" s="53">
        <v>10.9</v>
      </c>
      <c r="K19" s="54">
        <f t="shared" si="0"/>
        <v>11.653313911143481</v>
      </c>
      <c r="L19" s="55">
        <v>10.594512195121952</v>
      </c>
      <c r="M19" s="56">
        <v>523</v>
      </c>
      <c r="N19" s="57">
        <v>490</v>
      </c>
      <c r="O19" s="58">
        <v>4</v>
      </c>
      <c r="P19" s="59">
        <v>4</v>
      </c>
    </row>
    <row r="20" spans="1:16" ht="15.75" customHeight="1">
      <c r="A20" s="60" t="s">
        <v>9</v>
      </c>
      <c r="B20" s="48">
        <v>1300</v>
      </c>
      <c r="C20" s="49">
        <v>1281</v>
      </c>
      <c r="D20" s="49">
        <v>1281</v>
      </c>
      <c r="E20" s="50">
        <v>1803</v>
      </c>
      <c r="F20" s="51">
        <v>2225.3</v>
      </c>
      <c r="G20" s="50">
        <v>17.3</v>
      </c>
      <c r="H20" s="52">
        <v>18.7</v>
      </c>
      <c r="I20" s="50">
        <v>15.5</v>
      </c>
      <c r="J20" s="53">
        <v>15.6</v>
      </c>
      <c r="K20" s="54">
        <f t="shared" si="0"/>
        <v>13.505074160811866</v>
      </c>
      <c r="L20" s="55">
        <v>14.643696162881755</v>
      </c>
      <c r="M20" s="56">
        <v>123.8</v>
      </c>
      <c r="N20" s="57">
        <v>131</v>
      </c>
      <c r="O20" s="58">
        <v>1.2</v>
      </c>
      <c r="P20" s="59">
        <v>1</v>
      </c>
    </row>
    <row r="21" spans="1:16" ht="18.75" customHeight="1">
      <c r="A21" s="60" t="s">
        <v>10</v>
      </c>
      <c r="B21" s="48">
        <v>933</v>
      </c>
      <c r="C21" s="49">
        <v>962</v>
      </c>
      <c r="D21" s="49">
        <v>962</v>
      </c>
      <c r="E21" s="50">
        <v>650.4</v>
      </c>
      <c r="F21" s="51">
        <v>1011.5</v>
      </c>
      <c r="G21" s="50">
        <v>8.3</v>
      </c>
      <c r="H21" s="52">
        <v>8.5</v>
      </c>
      <c r="I21" s="50">
        <v>7.6</v>
      </c>
      <c r="J21" s="53">
        <v>6.9</v>
      </c>
      <c r="K21" s="54">
        <f t="shared" si="0"/>
        <v>8.627858627858629</v>
      </c>
      <c r="L21" s="55">
        <v>9.289617486338797</v>
      </c>
      <c r="M21" s="56">
        <v>287.9</v>
      </c>
      <c r="N21" s="57">
        <v>287</v>
      </c>
      <c r="O21" s="58">
        <v>1.9</v>
      </c>
      <c r="P21" s="59">
        <v>2.2</v>
      </c>
    </row>
    <row r="22" spans="1:16" ht="17.25" customHeight="1">
      <c r="A22" s="60" t="s">
        <v>17</v>
      </c>
      <c r="B22" s="48">
        <v>976</v>
      </c>
      <c r="C22" s="49">
        <v>1005</v>
      </c>
      <c r="D22" s="49">
        <v>1005</v>
      </c>
      <c r="E22" s="50">
        <v>1322.7</v>
      </c>
      <c r="F22" s="51">
        <v>1499.4</v>
      </c>
      <c r="G22" s="50">
        <v>14.4</v>
      </c>
      <c r="H22" s="52">
        <v>12.6</v>
      </c>
      <c r="I22" s="50">
        <v>14.3</v>
      </c>
      <c r="J22" s="53">
        <v>12.3</v>
      </c>
      <c r="K22" s="54">
        <f t="shared" si="0"/>
        <v>14.328358208955224</v>
      </c>
      <c r="L22" s="55">
        <v>12.625250501002004</v>
      </c>
      <c r="M22" s="56">
        <v>1165.7</v>
      </c>
      <c r="N22" s="57">
        <v>1002</v>
      </c>
      <c r="O22" s="58">
        <v>7.7</v>
      </c>
      <c r="P22" s="59">
        <v>8.4</v>
      </c>
    </row>
    <row r="23" spans="1:16" ht="17.25" customHeight="1">
      <c r="A23" s="60" t="s">
        <v>18</v>
      </c>
      <c r="B23" s="48">
        <v>1980</v>
      </c>
      <c r="C23" s="49">
        <v>1972</v>
      </c>
      <c r="D23" s="49">
        <v>1972</v>
      </c>
      <c r="E23" s="50">
        <v>4183.8</v>
      </c>
      <c r="F23" s="51">
        <v>4736.2</v>
      </c>
      <c r="G23" s="50">
        <v>37.3</v>
      </c>
      <c r="H23" s="52">
        <v>39.8</v>
      </c>
      <c r="I23" s="50">
        <v>34.3</v>
      </c>
      <c r="J23" s="53">
        <v>35.2</v>
      </c>
      <c r="K23" s="54">
        <f t="shared" si="0"/>
        <v>18.914807302231235</v>
      </c>
      <c r="L23" s="55">
        <v>19.95987963891675</v>
      </c>
      <c r="M23" s="56">
        <v>443.2</v>
      </c>
      <c r="N23" s="57">
        <v>457.3</v>
      </c>
      <c r="O23" s="58">
        <v>4.5</v>
      </c>
      <c r="P23" s="59">
        <v>4.5</v>
      </c>
    </row>
    <row r="24" spans="1:16" ht="17.25" customHeight="1">
      <c r="A24" s="60" t="s">
        <v>11</v>
      </c>
      <c r="B24" s="48">
        <v>328</v>
      </c>
      <c r="C24" s="49">
        <v>358</v>
      </c>
      <c r="D24" s="49">
        <v>358</v>
      </c>
      <c r="E24" s="50">
        <v>662.2</v>
      </c>
      <c r="F24" s="51">
        <v>226.1</v>
      </c>
      <c r="G24" s="50">
        <v>3.1</v>
      </c>
      <c r="H24" s="52">
        <v>1.9</v>
      </c>
      <c r="I24" s="50">
        <v>1.9</v>
      </c>
      <c r="J24" s="53">
        <v>1.1</v>
      </c>
      <c r="K24" s="54">
        <f t="shared" si="0"/>
        <v>8.65921787709497</v>
      </c>
      <c r="L24" s="55">
        <v>7.569721115537848</v>
      </c>
      <c r="M24" s="56">
        <v>1010</v>
      </c>
      <c r="N24" s="57">
        <v>303</v>
      </c>
      <c r="O24" s="58">
        <v>2</v>
      </c>
      <c r="P24" s="59">
        <v>3</v>
      </c>
    </row>
    <row r="25" spans="1:16" ht="17.25" customHeight="1">
      <c r="A25" s="60" t="s">
        <v>12</v>
      </c>
      <c r="B25" s="48">
        <v>1497</v>
      </c>
      <c r="C25" s="49">
        <v>1387</v>
      </c>
      <c r="D25" s="49">
        <v>1387</v>
      </c>
      <c r="E25" s="50">
        <v>1881</v>
      </c>
      <c r="F25" s="51">
        <v>1951.6</v>
      </c>
      <c r="G25" s="50">
        <v>17.1</v>
      </c>
      <c r="H25" s="52">
        <v>16.4</v>
      </c>
      <c r="I25" s="50">
        <v>16.2</v>
      </c>
      <c r="J25" s="53">
        <v>14.8</v>
      </c>
      <c r="K25" s="54">
        <f t="shared" si="0"/>
        <v>12.328767123287673</v>
      </c>
      <c r="L25" s="55">
        <v>10.955243820975282</v>
      </c>
      <c r="M25" s="56"/>
      <c r="N25" s="57"/>
      <c r="O25" s="58"/>
      <c r="P25" s="59"/>
    </row>
    <row r="26" spans="1:16" ht="16.5" customHeight="1">
      <c r="A26" s="60" t="s">
        <v>19</v>
      </c>
      <c r="B26" s="48">
        <v>551</v>
      </c>
      <c r="C26" s="49">
        <v>539</v>
      </c>
      <c r="D26" s="49">
        <v>539</v>
      </c>
      <c r="E26" s="50">
        <v>513.3</v>
      </c>
      <c r="F26" s="51">
        <v>583.1</v>
      </c>
      <c r="G26" s="50">
        <v>6.7</v>
      </c>
      <c r="H26" s="52">
        <v>4.9</v>
      </c>
      <c r="I26" s="50">
        <v>5.8</v>
      </c>
      <c r="J26" s="53">
        <v>4.2</v>
      </c>
      <c r="K26" s="54">
        <f>G26/D26*1000</f>
        <v>12.430426716141001</v>
      </c>
      <c r="L26" s="55">
        <v>8.23529411764706</v>
      </c>
      <c r="M26" s="56">
        <v>1879</v>
      </c>
      <c r="N26" s="57">
        <v>1556</v>
      </c>
      <c r="O26" s="58">
        <v>11</v>
      </c>
      <c r="P26" s="59">
        <v>10</v>
      </c>
    </row>
    <row r="27" spans="1:16" ht="15.75" customHeight="1">
      <c r="A27" s="60" t="s">
        <v>13</v>
      </c>
      <c r="B27" s="48">
        <v>3822</v>
      </c>
      <c r="C27" s="49">
        <v>3822</v>
      </c>
      <c r="D27" s="49">
        <v>3822</v>
      </c>
      <c r="E27" s="50">
        <v>5016.9</v>
      </c>
      <c r="F27" s="51">
        <v>5212.2</v>
      </c>
      <c r="G27" s="50">
        <v>45.7</v>
      </c>
      <c r="H27" s="52">
        <v>43.8</v>
      </c>
      <c r="I27" s="50">
        <v>41.5</v>
      </c>
      <c r="J27" s="53">
        <v>37.3</v>
      </c>
      <c r="K27" s="54">
        <f t="shared" si="0"/>
        <v>11.9570905285191</v>
      </c>
      <c r="L27" s="55">
        <v>11.459968602825745</v>
      </c>
      <c r="M27" s="56">
        <v>1024</v>
      </c>
      <c r="N27" s="57">
        <v>954</v>
      </c>
      <c r="O27" s="58">
        <v>6</v>
      </c>
      <c r="P27" s="59">
        <v>10</v>
      </c>
    </row>
    <row r="28" spans="1:16" ht="16.5" customHeight="1" thickBot="1">
      <c r="A28" s="61" t="s">
        <v>80</v>
      </c>
      <c r="B28" s="62">
        <v>100</v>
      </c>
      <c r="C28" s="63">
        <v>100</v>
      </c>
      <c r="D28" s="63">
        <v>100</v>
      </c>
      <c r="E28" s="64">
        <v>79.8</v>
      </c>
      <c r="F28" s="65">
        <v>83.3</v>
      </c>
      <c r="G28" s="64">
        <v>0.7</v>
      </c>
      <c r="H28" s="66">
        <v>0.7</v>
      </c>
      <c r="I28" s="64">
        <v>2.4</v>
      </c>
      <c r="J28" s="67">
        <v>2.4</v>
      </c>
      <c r="K28" s="68">
        <f t="shared" si="0"/>
        <v>6.999999999999999</v>
      </c>
      <c r="L28" s="69">
        <v>7</v>
      </c>
      <c r="M28" s="70"/>
      <c r="N28" s="71"/>
      <c r="O28" s="72"/>
      <c r="P28" s="73"/>
    </row>
    <row r="29" spans="1:16" ht="15.75" customHeight="1" thickBot="1">
      <c r="A29" s="74" t="s">
        <v>81</v>
      </c>
      <c r="B29" s="75">
        <v>23432</v>
      </c>
      <c r="C29" s="76">
        <f>SUM(C7:C28)</f>
        <v>23504</v>
      </c>
      <c r="D29" s="76">
        <f>SUM(D7:D28)</f>
        <v>23504</v>
      </c>
      <c r="E29" s="77">
        <f>SUM(E7:E28)</f>
        <v>31537.3</v>
      </c>
      <c r="F29" s="78">
        <v>34153</v>
      </c>
      <c r="G29" s="79">
        <f>SUM(G7:G28)</f>
        <v>294.5</v>
      </c>
      <c r="H29" s="80">
        <f>SUM(H7:H28)</f>
        <v>284.79999999999995</v>
      </c>
      <c r="I29" s="81">
        <f>SUM(I7:I28)</f>
        <v>267.79999999999995</v>
      </c>
      <c r="J29" s="80">
        <f>SUM(J7:J28)</f>
        <v>250.1</v>
      </c>
      <c r="K29" s="82">
        <f>G29/D29*1000</f>
        <v>12.529782164737917</v>
      </c>
      <c r="L29" s="82">
        <f>H29/D29*1000</f>
        <v>12.117086453369637</v>
      </c>
      <c r="M29" s="81">
        <f>SUM(M7:M28)</f>
        <v>16032.5</v>
      </c>
      <c r="N29" s="83">
        <v>12311.5</v>
      </c>
      <c r="O29" s="81">
        <f>SUM(O7:O28)</f>
        <v>130.20000000000002</v>
      </c>
      <c r="P29" s="83">
        <v>120.7</v>
      </c>
    </row>
  </sheetData>
  <mergeCells count="21">
    <mergeCell ref="B4:B6"/>
    <mergeCell ref="C4:D4"/>
    <mergeCell ref="K4:L4"/>
    <mergeCell ref="A3:A6"/>
    <mergeCell ref="B3:D3"/>
    <mergeCell ref="C5:D5"/>
    <mergeCell ref="E5:F5"/>
    <mergeCell ref="E3:J4"/>
    <mergeCell ref="G5:H5"/>
    <mergeCell ref="I5:J5"/>
    <mergeCell ref="A1:M1"/>
    <mergeCell ref="O1:P1"/>
    <mergeCell ref="A2:M2"/>
    <mergeCell ref="N2:P2"/>
    <mergeCell ref="O5:P5"/>
    <mergeCell ref="M3:P3"/>
    <mergeCell ref="O4:P4"/>
    <mergeCell ref="K3:L3"/>
    <mergeCell ref="M4:N4"/>
    <mergeCell ref="M5:N5"/>
    <mergeCell ref="K5:L5"/>
  </mergeCells>
  <printOptions/>
  <pageMargins left="0.75" right="0.75" top="1" bottom="1" header="0.5" footer="0.5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N28"/>
  <sheetViews>
    <sheetView tabSelected="1" view="pageBreakPreview" zoomScaleSheetLayoutView="100" zoomScalePageLayoutView="0" workbookViewId="0" topLeftCell="A1">
      <selection activeCell="J23" sqref="J23"/>
    </sheetView>
  </sheetViews>
  <sheetFormatPr defaultColWidth="9.125" defaultRowHeight="12.75"/>
  <cols>
    <col min="1" max="1" width="18.25390625" style="7" customWidth="1"/>
    <col min="2" max="2" width="8.625" style="7" customWidth="1"/>
    <col min="3" max="3" width="7.75390625" style="7" customWidth="1"/>
    <col min="4" max="4" width="6.625" style="7" customWidth="1"/>
    <col min="5" max="6" width="7.75390625" style="24" customWidth="1"/>
    <col min="7" max="7" width="10.00390625" style="24" customWidth="1"/>
    <col min="8" max="8" width="6.25390625" style="24" customWidth="1"/>
    <col min="9" max="9" width="8.625" style="24" customWidth="1"/>
    <col min="10" max="10" width="8.625" style="7" customWidth="1"/>
    <col min="11" max="11" width="7.625" style="7" customWidth="1"/>
    <col min="12" max="12" width="7.125" style="7" customWidth="1"/>
    <col min="13" max="13" width="8.00390625" style="7" customWidth="1"/>
    <col min="14" max="14" width="6.875" style="7" customWidth="1"/>
    <col min="15" max="16" width="7.125" style="7" customWidth="1"/>
    <col min="17" max="17" width="6.625" style="7" customWidth="1"/>
    <col min="18" max="18" width="6.125" style="7" customWidth="1"/>
    <col min="19" max="19" width="6.375" style="7" customWidth="1"/>
    <col min="20" max="20" width="6.00390625" style="7" customWidth="1"/>
    <col min="21" max="21" width="6.375" style="7" customWidth="1"/>
    <col min="22" max="22" width="6.125" style="7" customWidth="1"/>
    <col min="23" max="23" width="6.00390625" style="7" customWidth="1"/>
    <col min="24" max="24" width="5.875" style="7" customWidth="1"/>
    <col min="25" max="25" width="6.125" style="7" customWidth="1"/>
    <col min="26" max="26" width="7.00390625" style="7" customWidth="1"/>
    <col min="27" max="27" width="6.375" style="7" customWidth="1"/>
    <col min="28" max="28" width="8.25390625" style="7" customWidth="1"/>
    <col min="29" max="29" width="7.625" style="7" customWidth="1"/>
    <col min="30" max="30" width="8.25390625" style="7" customWidth="1"/>
    <col min="31" max="31" width="7.75390625" style="7" customWidth="1"/>
    <col min="32" max="32" width="6.875" style="7" customWidth="1"/>
    <col min="33" max="33" width="6.625" style="7" customWidth="1"/>
    <col min="34" max="34" width="6.25390625" style="7" customWidth="1"/>
    <col min="35" max="35" width="5.875" style="7" customWidth="1"/>
    <col min="36" max="36" width="6.375" style="7" customWidth="1"/>
    <col min="37" max="37" width="7.375" style="7" customWidth="1"/>
    <col min="38" max="38" width="6.375" style="7" customWidth="1"/>
    <col min="39" max="41" width="6.25390625" style="7" customWidth="1"/>
    <col min="42" max="42" width="6.375" style="7" customWidth="1"/>
    <col min="43" max="43" width="5.625" style="7" customWidth="1"/>
    <col min="44" max="44" width="6.75390625" style="7" customWidth="1"/>
    <col min="45" max="45" width="6.625" style="7" customWidth="1"/>
    <col min="46" max="46" width="6.25390625" style="7" customWidth="1"/>
    <col min="47" max="47" width="6.75390625" style="7" customWidth="1"/>
    <col min="48" max="48" width="6.25390625" style="7" customWidth="1"/>
    <col min="49" max="49" width="6.375" style="7" customWidth="1"/>
    <col min="50" max="50" width="6.25390625" style="7" customWidth="1"/>
    <col min="51" max="51" width="6.625" style="7" customWidth="1"/>
    <col min="52" max="52" width="7.125" style="7" customWidth="1"/>
    <col min="53" max="53" width="7.625" style="7" customWidth="1"/>
    <col min="54" max="54" width="6.75390625" style="7" customWidth="1"/>
    <col min="55" max="55" width="6.625" style="7" customWidth="1"/>
    <col min="56" max="56" width="7.00390625" style="7" customWidth="1"/>
    <col min="57" max="57" width="6.375" style="7" customWidth="1"/>
    <col min="58" max="58" width="8.75390625" style="7" customWidth="1"/>
    <col min="59" max="59" width="8.25390625" style="7" customWidth="1"/>
    <col min="60" max="60" width="6.75390625" style="7" customWidth="1"/>
    <col min="61" max="61" width="6.625" style="7" customWidth="1"/>
    <col min="62" max="62" width="7.00390625" style="7" customWidth="1"/>
    <col min="63" max="63" width="6.375" style="7" customWidth="1"/>
    <col min="64" max="64" width="7.25390625" style="7" customWidth="1"/>
    <col min="65" max="65" width="5.75390625" style="7" customWidth="1"/>
    <col min="66" max="16384" width="9.125" style="7" customWidth="1"/>
  </cols>
  <sheetData>
    <row r="1" spans="1:66" s="5" customFormat="1" ht="18.75">
      <c r="A1" s="1"/>
      <c r="B1" s="239" t="s">
        <v>22</v>
      </c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"/>
      <c r="AE1" s="2"/>
      <c r="AF1" s="240"/>
      <c r="AG1" s="241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40">
        <v>42522</v>
      </c>
      <c r="BA1" s="240"/>
      <c r="BB1" s="3"/>
      <c r="BC1" s="3"/>
      <c r="BD1" s="3"/>
      <c r="BE1" s="3"/>
      <c r="BF1" s="3"/>
      <c r="BG1" s="3"/>
      <c r="BH1" s="3"/>
      <c r="BI1" s="3"/>
      <c r="BJ1" s="4"/>
      <c r="BK1" s="4"/>
      <c r="BL1" s="4"/>
      <c r="BM1" s="4"/>
      <c r="BN1" s="4"/>
    </row>
    <row r="2" spans="1:66" s="5" customFormat="1" ht="18.75">
      <c r="A2" s="6"/>
      <c r="B2" s="6"/>
      <c r="C2" s="6"/>
      <c r="D2" s="6"/>
      <c r="E2" s="26"/>
      <c r="F2" s="26"/>
      <c r="G2" s="26"/>
      <c r="H2" s="26"/>
      <c r="I2" s="2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4"/>
      <c r="BA2" s="4"/>
      <c r="BB2" s="3"/>
      <c r="BC2" s="3"/>
      <c r="BD2" s="3"/>
      <c r="BE2" s="3"/>
      <c r="BF2" s="3"/>
      <c r="BG2" s="3"/>
      <c r="BH2" s="3"/>
      <c r="BI2" s="3"/>
      <c r="BJ2" s="4"/>
      <c r="BK2" s="4"/>
      <c r="BL2" s="4"/>
      <c r="BM2" s="4"/>
      <c r="BN2" s="4"/>
    </row>
    <row r="3" spans="1:66" ht="19.5" customHeight="1">
      <c r="A3" s="225" t="s">
        <v>23</v>
      </c>
      <c r="B3" s="225" t="s">
        <v>24</v>
      </c>
      <c r="C3" s="225"/>
      <c r="D3" s="225"/>
      <c r="E3" s="225"/>
      <c r="F3" s="227" t="s">
        <v>25</v>
      </c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  <c r="T3" s="228"/>
      <c r="U3" s="228"/>
      <c r="V3" s="228"/>
      <c r="W3" s="228"/>
      <c r="X3" s="229"/>
      <c r="Y3" s="229"/>
      <c r="Z3" s="229"/>
      <c r="AA3" s="230"/>
      <c r="AB3" s="227" t="s">
        <v>26</v>
      </c>
      <c r="AC3" s="228"/>
      <c r="AD3" s="228"/>
      <c r="AE3" s="228"/>
      <c r="AF3" s="228"/>
      <c r="AG3" s="228"/>
      <c r="AH3" s="229"/>
      <c r="AI3" s="229"/>
      <c r="AJ3" s="229"/>
      <c r="AK3" s="229"/>
      <c r="AL3" s="229"/>
      <c r="AM3" s="229"/>
      <c r="AN3" s="229"/>
      <c r="AO3" s="229"/>
      <c r="AP3" s="229"/>
      <c r="AQ3" s="229"/>
      <c r="AR3" s="229"/>
      <c r="AS3" s="229"/>
      <c r="AT3" s="229"/>
      <c r="AU3" s="230"/>
      <c r="AV3" s="225" t="s">
        <v>27</v>
      </c>
      <c r="AW3" s="225"/>
      <c r="AX3" s="225" t="s">
        <v>28</v>
      </c>
      <c r="AY3" s="225"/>
      <c r="AZ3" s="231" t="s">
        <v>29</v>
      </c>
      <c r="BA3" s="232"/>
      <c r="BB3" s="233"/>
      <c r="BC3" s="233"/>
      <c r="BD3" s="234"/>
      <c r="BE3" s="234"/>
      <c r="BF3" s="234"/>
      <c r="BG3" s="234"/>
      <c r="BH3" s="234"/>
      <c r="BI3" s="234"/>
      <c r="BJ3" s="234"/>
      <c r="BK3" s="234"/>
      <c r="BL3" s="234"/>
      <c r="BM3" s="235"/>
      <c r="BN3" s="225" t="s">
        <v>54</v>
      </c>
    </row>
    <row r="4" spans="1:66" s="5" customFormat="1" ht="47.25" customHeight="1">
      <c r="A4" s="225"/>
      <c r="B4" s="225"/>
      <c r="C4" s="225"/>
      <c r="D4" s="225"/>
      <c r="E4" s="225"/>
      <c r="F4" s="225" t="s">
        <v>30</v>
      </c>
      <c r="G4" s="225"/>
      <c r="H4" s="225"/>
      <c r="I4" s="225"/>
      <c r="J4" s="224" t="s">
        <v>31</v>
      </c>
      <c r="K4" s="224"/>
      <c r="L4" s="224" t="s">
        <v>32</v>
      </c>
      <c r="M4" s="224"/>
      <c r="N4" s="238" t="s">
        <v>33</v>
      </c>
      <c r="O4" s="238"/>
      <c r="P4" s="238" t="s">
        <v>34</v>
      </c>
      <c r="Q4" s="238"/>
      <c r="R4" s="238" t="s">
        <v>35</v>
      </c>
      <c r="S4" s="238"/>
      <c r="T4" s="238" t="s">
        <v>36</v>
      </c>
      <c r="U4" s="238"/>
      <c r="V4" s="238" t="s">
        <v>37</v>
      </c>
      <c r="W4" s="238"/>
      <c r="X4" s="238" t="s">
        <v>38</v>
      </c>
      <c r="Y4" s="238"/>
      <c r="Z4" s="238" t="s">
        <v>60</v>
      </c>
      <c r="AA4" s="238"/>
      <c r="AB4" s="225" t="s">
        <v>30</v>
      </c>
      <c r="AC4" s="225"/>
      <c r="AD4" s="224" t="s">
        <v>39</v>
      </c>
      <c r="AE4" s="224"/>
      <c r="AF4" s="224" t="s">
        <v>40</v>
      </c>
      <c r="AG4" s="224"/>
      <c r="AH4" s="224" t="s">
        <v>41</v>
      </c>
      <c r="AI4" s="224"/>
      <c r="AJ4" s="224" t="s">
        <v>42</v>
      </c>
      <c r="AK4" s="224"/>
      <c r="AL4" s="224" t="s">
        <v>43</v>
      </c>
      <c r="AM4" s="224"/>
      <c r="AN4" s="224" t="s">
        <v>44</v>
      </c>
      <c r="AO4" s="224"/>
      <c r="AP4" s="224" t="s">
        <v>45</v>
      </c>
      <c r="AQ4" s="224"/>
      <c r="AR4" s="224" t="s">
        <v>46</v>
      </c>
      <c r="AS4" s="224"/>
      <c r="AT4" s="224" t="s">
        <v>47</v>
      </c>
      <c r="AU4" s="224"/>
      <c r="AV4" s="225"/>
      <c r="AW4" s="225"/>
      <c r="AX4" s="225"/>
      <c r="AY4" s="225"/>
      <c r="AZ4" s="225" t="s">
        <v>48</v>
      </c>
      <c r="BA4" s="225"/>
      <c r="BB4" s="224" t="s">
        <v>49</v>
      </c>
      <c r="BC4" s="224"/>
      <c r="BD4" s="224" t="s">
        <v>50</v>
      </c>
      <c r="BE4" s="224"/>
      <c r="BF4" s="236" t="s">
        <v>109</v>
      </c>
      <c r="BG4" s="237"/>
      <c r="BH4" s="224" t="s">
        <v>51</v>
      </c>
      <c r="BI4" s="224"/>
      <c r="BJ4" s="224" t="s">
        <v>52</v>
      </c>
      <c r="BK4" s="224"/>
      <c r="BL4" s="224" t="s">
        <v>53</v>
      </c>
      <c r="BM4" s="224"/>
      <c r="BN4" s="226"/>
    </row>
    <row r="5" spans="1:66" s="5" customFormat="1" ht="29.25" customHeight="1">
      <c r="A5" s="225"/>
      <c r="B5" s="9" t="s">
        <v>55</v>
      </c>
      <c r="C5" s="9" t="s">
        <v>56</v>
      </c>
      <c r="D5" s="9" t="s">
        <v>21</v>
      </c>
      <c r="E5" s="9" t="s">
        <v>20</v>
      </c>
      <c r="F5" s="9" t="s">
        <v>55</v>
      </c>
      <c r="G5" s="9" t="s">
        <v>56</v>
      </c>
      <c r="H5" s="9" t="s">
        <v>21</v>
      </c>
      <c r="I5" s="9" t="s">
        <v>20</v>
      </c>
      <c r="J5" s="9" t="s">
        <v>55</v>
      </c>
      <c r="K5" s="9" t="s">
        <v>56</v>
      </c>
      <c r="L5" s="9" t="s">
        <v>55</v>
      </c>
      <c r="M5" s="9" t="s">
        <v>56</v>
      </c>
      <c r="N5" s="9" t="s">
        <v>55</v>
      </c>
      <c r="O5" s="9" t="s">
        <v>56</v>
      </c>
      <c r="P5" s="9" t="s">
        <v>55</v>
      </c>
      <c r="Q5" s="9" t="s">
        <v>56</v>
      </c>
      <c r="R5" s="9" t="s">
        <v>55</v>
      </c>
      <c r="S5" s="9" t="s">
        <v>56</v>
      </c>
      <c r="T5" s="9" t="s">
        <v>55</v>
      </c>
      <c r="U5" s="9" t="s">
        <v>56</v>
      </c>
      <c r="V5" s="9" t="s">
        <v>55</v>
      </c>
      <c r="W5" s="9" t="s">
        <v>56</v>
      </c>
      <c r="X5" s="9" t="s">
        <v>55</v>
      </c>
      <c r="Y5" s="9" t="s">
        <v>56</v>
      </c>
      <c r="Z5" s="9" t="s">
        <v>55</v>
      </c>
      <c r="AA5" s="9" t="s">
        <v>56</v>
      </c>
      <c r="AB5" s="9" t="s">
        <v>55</v>
      </c>
      <c r="AC5" s="9" t="s">
        <v>56</v>
      </c>
      <c r="AD5" s="9" t="s">
        <v>55</v>
      </c>
      <c r="AE5" s="9" t="s">
        <v>56</v>
      </c>
      <c r="AF5" s="9" t="s">
        <v>55</v>
      </c>
      <c r="AG5" s="9" t="s">
        <v>56</v>
      </c>
      <c r="AH5" s="9" t="s">
        <v>55</v>
      </c>
      <c r="AI5" s="9" t="s">
        <v>56</v>
      </c>
      <c r="AJ5" s="9" t="s">
        <v>55</v>
      </c>
      <c r="AK5" s="9" t="s">
        <v>56</v>
      </c>
      <c r="AL5" s="9" t="s">
        <v>55</v>
      </c>
      <c r="AM5" s="9" t="s">
        <v>56</v>
      </c>
      <c r="AN5" s="9" t="s">
        <v>55</v>
      </c>
      <c r="AO5" s="9" t="s">
        <v>56</v>
      </c>
      <c r="AP5" s="9" t="s">
        <v>55</v>
      </c>
      <c r="AQ5" s="9" t="s">
        <v>56</v>
      </c>
      <c r="AR5" s="9" t="s">
        <v>55</v>
      </c>
      <c r="AS5" s="9" t="s">
        <v>56</v>
      </c>
      <c r="AT5" s="9" t="s">
        <v>55</v>
      </c>
      <c r="AU5" s="9" t="s">
        <v>56</v>
      </c>
      <c r="AV5" s="9" t="s">
        <v>55</v>
      </c>
      <c r="AW5" s="9" t="s">
        <v>56</v>
      </c>
      <c r="AX5" s="9" t="s">
        <v>55</v>
      </c>
      <c r="AY5" s="9" t="s">
        <v>56</v>
      </c>
      <c r="AZ5" s="9" t="s">
        <v>55</v>
      </c>
      <c r="BA5" s="9" t="s">
        <v>56</v>
      </c>
      <c r="BB5" s="9" t="s">
        <v>55</v>
      </c>
      <c r="BC5" s="9" t="s">
        <v>56</v>
      </c>
      <c r="BD5" s="9" t="s">
        <v>55</v>
      </c>
      <c r="BE5" s="9" t="s">
        <v>56</v>
      </c>
      <c r="BF5" s="9" t="s">
        <v>55</v>
      </c>
      <c r="BG5" s="9" t="s">
        <v>56</v>
      </c>
      <c r="BH5" s="9" t="s">
        <v>55</v>
      </c>
      <c r="BI5" s="9" t="s">
        <v>56</v>
      </c>
      <c r="BJ5" s="9" t="s">
        <v>55</v>
      </c>
      <c r="BK5" s="9" t="s">
        <v>56</v>
      </c>
      <c r="BL5" s="9" t="s">
        <v>55</v>
      </c>
      <c r="BM5" s="9" t="s">
        <v>56</v>
      </c>
      <c r="BN5" s="226"/>
    </row>
    <row r="6" spans="1:66" s="24" customFormat="1" ht="18" customHeight="1">
      <c r="A6" s="8" t="s">
        <v>0</v>
      </c>
      <c r="B6" s="10"/>
      <c r="C6" s="10"/>
      <c r="D6" s="11"/>
      <c r="E6" s="10"/>
      <c r="F6" s="10"/>
      <c r="G6" s="10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>
        <f aca="true" t="shared" si="0" ref="AZ6:AZ23">SUM(BB6,BD6,BH6,BJ6,BL6)</f>
        <v>5500</v>
      </c>
      <c r="BA6" s="10">
        <f aca="true" t="shared" si="1" ref="BA6:BA23">SUM(BC6,BE6,BI6,BK6,BM6)</f>
        <v>0</v>
      </c>
      <c r="BB6" s="12"/>
      <c r="BC6" s="12"/>
      <c r="BD6" s="12"/>
      <c r="BE6" s="12"/>
      <c r="BF6" s="12"/>
      <c r="BG6" s="12"/>
      <c r="BH6" s="12">
        <v>5500</v>
      </c>
      <c r="BI6" s="12"/>
      <c r="BJ6" s="12"/>
      <c r="BK6" s="12"/>
      <c r="BL6" s="12"/>
      <c r="BM6" s="12"/>
      <c r="BN6" s="12">
        <f aca="true" t="shared" si="2" ref="BN6:BN20">SUM(F6,AB6,AT6,AV6,AX6,AZ6)</f>
        <v>5500</v>
      </c>
    </row>
    <row r="7" spans="1:66" s="24" customFormat="1" ht="15" customHeight="1">
      <c r="A7" s="8" t="s">
        <v>14</v>
      </c>
      <c r="B7" s="10">
        <f aca="true" t="shared" si="3" ref="B7:B26">BN7</f>
        <v>14760</v>
      </c>
      <c r="C7" s="10">
        <f aca="true" t="shared" si="4" ref="C7:C26">SUM(G7,AC7,AU7,AW7,AY7,BA7)</f>
        <v>14965</v>
      </c>
      <c r="D7" s="11">
        <f aca="true" t="shared" si="5" ref="D7:D26">C7/B7*100</f>
        <v>101.38888888888889</v>
      </c>
      <c r="E7" s="10"/>
      <c r="F7" s="10">
        <f aca="true" t="shared" si="6" ref="F7:F26">SUM(J7,L7,N7,R7,T7,V7,X7,Z7,P7)</f>
        <v>3008</v>
      </c>
      <c r="G7" s="10">
        <f aca="true" t="shared" si="7" ref="G7:G27">SUM(K7,M7,O7,Q7,S7,U7,W7,Y7,AA7)</f>
        <v>3070</v>
      </c>
      <c r="H7" s="11">
        <f aca="true" t="shared" si="8" ref="H7:H26">G7/F7*100</f>
        <v>102.06117021276594</v>
      </c>
      <c r="I7" s="10"/>
      <c r="J7" s="10">
        <v>85</v>
      </c>
      <c r="K7" s="10">
        <v>85</v>
      </c>
      <c r="L7" s="10">
        <v>930</v>
      </c>
      <c r="M7" s="10">
        <v>980</v>
      </c>
      <c r="N7" s="10">
        <v>1683</v>
      </c>
      <c r="O7" s="10">
        <v>1715</v>
      </c>
      <c r="P7" s="10"/>
      <c r="Q7" s="10"/>
      <c r="R7" s="10"/>
      <c r="S7" s="10"/>
      <c r="T7" s="10">
        <v>210</v>
      </c>
      <c r="U7" s="10">
        <v>210</v>
      </c>
      <c r="V7" s="10">
        <v>30</v>
      </c>
      <c r="W7" s="10">
        <v>10</v>
      </c>
      <c r="X7" s="10">
        <v>70</v>
      </c>
      <c r="Y7" s="10">
        <v>70</v>
      </c>
      <c r="Z7" s="10"/>
      <c r="AA7" s="10"/>
      <c r="AB7" s="10">
        <f aca="true" t="shared" si="9" ref="AB7:AC26">SUM(AD7,AF7,AH7,AJ7,AL7,AN7,AP7,AR7)</f>
        <v>6971</v>
      </c>
      <c r="AC7" s="10">
        <f t="shared" si="9"/>
        <v>6984</v>
      </c>
      <c r="AD7" s="10">
        <v>6971</v>
      </c>
      <c r="AE7" s="10">
        <v>6984</v>
      </c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>
        <v>105</v>
      </c>
      <c r="AW7" s="10">
        <v>92</v>
      </c>
      <c r="AX7" s="10"/>
      <c r="AY7" s="10"/>
      <c r="AZ7" s="10">
        <f t="shared" si="0"/>
        <v>4676</v>
      </c>
      <c r="BA7" s="10">
        <f t="shared" si="1"/>
        <v>4819</v>
      </c>
      <c r="BB7" s="12">
        <v>80</v>
      </c>
      <c r="BC7" s="12">
        <v>80</v>
      </c>
      <c r="BD7" s="12">
        <v>603</v>
      </c>
      <c r="BE7" s="12">
        <v>566</v>
      </c>
      <c r="BF7" s="12"/>
      <c r="BG7" s="12"/>
      <c r="BH7" s="12">
        <v>2655</v>
      </c>
      <c r="BI7" s="12">
        <v>2735</v>
      </c>
      <c r="BJ7" s="13">
        <v>1338</v>
      </c>
      <c r="BK7" s="12">
        <v>1438</v>
      </c>
      <c r="BL7" s="12"/>
      <c r="BM7" s="12"/>
      <c r="BN7" s="12">
        <f t="shared" si="2"/>
        <v>14760</v>
      </c>
    </row>
    <row r="8" spans="1:66" s="24" customFormat="1" ht="15" customHeight="1">
      <c r="A8" s="8" t="s">
        <v>15</v>
      </c>
      <c r="B8" s="10">
        <f t="shared" si="3"/>
        <v>17532</v>
      </c>
      <c r="C8" s="10">
        <f t="shared" si="4"/>
        <v>17744</v>
      </c>
      <c r="D8" s="11">
        <f t="shared" si="5"/>
        <v>101.20921743098334</v>
      </c>
      <c r="E8" s="10"/>
      <c r="F8" s="10">
        <f t="shared" si="6"/>
        <v>9608</v>
      </c>
      <c r="G8" s="10">
        <f t="shared" si="7"/>
        <v>9238</v>
      </c>
      <c r="H8" s="11">
        <f t="shared" si="8"/>
        <v>96.14904246461282</v>
      </c>
      <c r="I8" s="10"/>
      <c r="J8" s="10">
        <v>4300</v>
      </c>
      <c r="K8" s="10">
        <v>3601</v>
      </c>
      <c r="L8" s="10">
        <v>3120</v>
      </c>
      <c r="M8" s="10">
        <v>3409</v>
      </c>
      <c r="N8" s="10">
        <v>2048</v>
      </c>
      <c r="O8" s="10">
        <v>2143</v>
      </c>
      <c r="P8" s="10"/>
      <c r="Q8" s="10"/>
      <c r="R8" s="10">
        <v>55</v>
      </c>
      <c r="S8" s="10"/>
      <c r="T8" s="10"/>
      <c r="U8" s="10"/>
      <c r="V8" s="10"/>
      <c r="W8" s="10"/>
      <c r="X8" s="10">
        <v>85</v>
      </c>
      <c r="Y8" s="10">
        <v>85</v>
      </c>
      <c r="Z8" s="10"/>
      <c r="AA8" s="10"/>
      <c r="AB8" s="10">
        <f t="shared" si="9"/>
        <v>4524</v>
      </c>
      <c r="AC8" s="10">
        <f t="shared" si="9"/>
        <v>5575</v>
      </c>
      <c r="AD8" s="10">
        <v>4024</v>
      </c>
      <c r="AE8" s="10">
        <v>4875</v>
      </c>
      <c r="AF8" s="10"/>
      <c r="AG8" s="10"/>
      <c r="AH8" s="10"/>
      <c r="AI8" s="10"/>
      <c r="AJ8" s="10"/>
      <c r="AK8" s="10"/>
      <c r="AL8" s="10">
        <v>500</v>
      </c>
      <c r="AM8" s="10">
        <v>700</v>
      </c>
      <c r="AN8" s="10"/>
      <c r="AO8" s="10"/>
      <c r="AP8" s="10"/>
      <c r="AQ8" s="10"/>
      <c r="AR8" s="10"/>
      <c r="AS8" s="10"/>
      <c r="AT8" s="10"/>
      <c r="AU8" s="10"/>
      <c r="AV8" s="10">
        <v>50</v>
      </c>
      <c r="AW8" s="10">
        <v>50</v>
      </c>
      <c r="AX8" s="10">
        <v>400</v>
      </c>
      <c r="AY8" s="10">
        <v>400</v>
      </c>
      <c r="AZ8" s="10">
        <f t="shared" si="0"/>
        <v>2950</v>
      </c>
      <c r="BA8" s="10">
        <f t="shared" si="1"/>
        <v>2481</v>
      </c>
      <c r="BB8" s="12">
        <v>575</v>
      </c>
      <c r="BC8" s="12">
        <v>539</v>
      </c>
      <c r="BD8" s="12">
        <v>145</v>
      </c>
      <c r="BE8" s="12">
        <v>97</v>
      </c>
      <c r="BF8" s="12"/>
      <c r="BG8" s="12"/>
      <c r="BH8" s="12">
        <v>1865</v>
      </c>
      <c r="BI8" s="12">
        <v>1501</v>
      </c>
      <c r="BJ8" s="13">
        <v>365</v>
      </c>
      <c r="BK8" s="12">
        <v>344</v>
      </c>
      <c r="BL8" s="12"/>
      <c r="BM8" s="12"/>
      <c r="BN8" s="12">
        <f t="shared" si="2"/>
        <v>17532</v>
      </c>
    </row>
    <row r="9" spans="1:66" s="24" customFormat="1" ht="15.75" customHeight="1">
      <c r="A9" s="8" t="s">
        <v>1</v>
      </c>
      <c r="B9" s="10">
        <f t="shared" si="3"/>
        <v>7282</v>
      </c>
      <c r="C9" s="10">
        <f t="shared" si="4"/>
        <v>7084</v>
      </c>
      <c r="D9" s="11">
        <f t="shared" si="5"/>
        <v>97.2809667673716</v>
      </c>
      <c r="E9" s="10">
        <v>185</v>
      </c>
      <c r="F9" s="10">
        <f t="shared" si="6"/>
        <v>3571</v>
      </c>
      <c r="G9" s="10">
        <f t="shared" si="7"/>
        <v>2979</v>
      </c>
      <c r="H9" s="11">
        <f t="shared" si="8"/>
        <v>83.42201064127696</v>
      </c>
      <c r="I9" s="10">
        <v>105</v>
      </c>
      <c r="J9" s="10">
        <v>1665</v>
      </c>
      <c r="K9" s="10">
        <v>1052</v>
      </c>
      <c r="L9" s="10">
        <v>871</v>
      </c>
      <c r="M9" s="10">
        <v>757</v>
      </c>
      <c r="N9" s="10">
        <v>915</v>
      </c>
      <c r="O9" s="10">
        <v>1070</v>
      </c>
      <c r="P9" s="10">
        <v>20</v>
      </c>
      <c r="Q9" s="10"/>
      <c r="R9" s="10"/>
      <c r="S9" s="10"/>
      <c r="T9" s="25">
        <v>100</v>
      </c>
      <c r="U9" s="10">
        <v>100</v>
      </c>
      <c r="V9" s="10"/>
      <c r="W9" s="10"/>
      <c r="X9" s="10"/>
      <c r="Y9" s="10"/>
      <c r="Z9" s="10"/>
      <c r="AA9" s="10"/>
      <c r="AB9" s="10">
        <f t="shared" si="9"/>
        <v>1680</v>
      </c>
      <c r="AC9" s="10">
        <f t="shared" si="9"/>
        <v>1860</v>
      </c>
      <c r="AD9" s="10">
        <v>1680</v>
      </c>
      <c r="AE9" s="10">
        <v>1730</v>
      </c>
      <c r="AF9" s="10"/>
      <c r="AG9" s="10"/>
      <c r="AH9" s="10"/>
      <c r="AI9" s="10"/>
      <c r="AJ9" s="10"/>
      <c r="AK9" s="10"/>
      <c r="AL9" s="10"/>
      <c r="AM9" s="10"/>
      <c r="AN9" s="10"/>
      <c r="AO9" s="10">
        <v>130</v>
      </c>
      <c r="AP9" s="10"/>
      <c r="AQ9" s="10"/>
      <c r="AR9" s="10"/>
      <c r="AS9" s="10"/>
      <c r="AT9" s="10"/>
      <c r="AU9" s="10"/>
      <c r="AV9" s="10">
        <v>3</v>
      </c>
      <c r="AW9" s="10">
        <v>3</v>
      </c>
      <c r="AX9" s="10">
        <v>1</v>
      </c>
      <c r="AY9" s="10"/>
      <c r="AZ9" s="10">
        <f t="shared" si="0"/>
        <v>2027</v>
      </c>
      <c r="BA9" s="10">
        <f t="shared" si="1"/>
        <v>2242</v>
      </c>
      <c r="BB9" s="12"/>
      <c r="BC9" s="12"/>
      <c r="BD9" s="12"/>
      <c r="BE9" s="12"/>
      <c r="BF9" s="12"/>
      <c r="BG9" s="12"/>
      <c r="BH9" s="12">
        <v>1912</v>
      </c>
      <c r="BI9" s="12">
        <v>2127</v>
      </c>
      <c r="BJ9" s="13">
        <v>115</v>
      </c>
      <c r="BK9" s="12">
        <v>115</v>
      </c>
      <c r="BL9" s="12"/>
      <c r="BM9" s="12"/>
      <c r="BN9" s="12">
        <f t="shared" si="2"/>
        <v>7282</v>
      </c>
    </row>
    <row r="10" spans="1:66" s="24" customFormat="1" ht="15" customHeight="1">
      <c r="A10" s="8" t="s">
        <v>2</v>
      </c>
      <c r="B10" s="10">
        <f t="shared" si="3"/>
        <v>16676</v>
      </c>
      <c r="C10" s="10">
        <f t="shared" si="4"/>
        <v>17032</v>
      </c>
      <c r="D10" s="11">
        <f t="shared" si="5"/>
        <v>102.13480450947469</v>
      </c>
      <c r="E10" s="10">
        <v>158</v>
      </c>
      <c r="F10" s="10">
        <f t="shared" si="6"/>
        <v>10958</v>
      </c>
      <c r="G10" s="10">
        <f t="shared" si="7"/>
        <v>10601</v>
      </c>
      <c r="H10" s="11">
        <f t="shared" si="8"/>
        <v>96.74210622376346</v>
      </c>
      <c r="I10" s="10">
        <v>100</v>
      </c>
      <c r="J10" s="10">
        <v>6682</v>
      </c>
      <c r="K10" s="10">
        <v>5962</v>
      </c>
      <c r="L10" s="10">
        <v>3116</v>
      </c>
      <c r="M10" s="10">
        <v>2909</v>
      </c>
      <c r="N10" s="10">
        <v>870</v>
      </c>
      <c r="O10" s="10">
        <v>905</v>
      </c>
      <c r="P10" s="10"/>
      <c r="Q10" s="10">
        <v>735</v>
      </c>
      <c r="R10" s="10">
        <v>30</v>
      </c>
      <c r="S10" s="10">
        <v>30</v>
      </c>
      <c r="T10" s="10">
        <v>240</v>
      </c>
      <c r="U10" s="10">
        <v>40</v>
      </c>
      <c r="V10" s="10">
        <v>20</v>
      </c>
      <c r="W10" s="10">
        <v>20</v>
      </c>
      <c r="X10" s="10"/>
      <c r="Y10" s="10"/>
      <c r="Z10" s="10"/>
      <c r="AA10" s="10"/>
      <c r="AB10" s="10">
        <f t="shared" si="9"/>
        <v>5005</v>
      </c>
      <c r="AC10" s="10">
        <f t="shared" si="9"/>
        <v>5228</v>
      </c>
      <c r="AD10" s="10">
        <v>4585</v>
      </c>
      <c r="AE10" s="10">
        <v>4078</v>
      </c>
      <c r="AF10" s="10"/>
      <c r="AG10" s="10"/>
      <c r="AH10" s="10"/>
      <c r="AI10" s="10"/>
      <c r="AJ10" s="10"/>
      <c r="AK10" s="10"/>
      <c r="AL10" s="10">
        <v>420</v>
      </c>
      <c r="AM10" s="10">
        <v>100</v>
      </c>
      <c r="AN10" s="10"/>
      <c r="AO10" s="10">
        <v>1050</v>
      </c>
      <c r="AP10" s="10"/>
      <c r="AQ10" s="10"/>
      <c r="AR10" s="10"/>
      <c r="AS10" s="10"/>
      <c r="AT10" s="10"/>
      <c r="AU10" s="10"/>
      <c r="AV10" s="10">
        <v>131</v>
      </c>
      <c r="AW10" s="10">
        <v>168</v>
      </c>
      <c r="AX10" s="10">
        <v>263</v>
      </c>
      <c r="AY10" s="10">
        <v>218</v>
      </c>
      <c r="AZ10" s="10">
        <f t="shared" si="0"/>
        <v>319</v>
      </c>
      <c r="BA10" s="10">
        <f t="shared" si="1"/>
        <v>817</v>
      </c>
      <c r="BB10" s="12"/>
      <c r="BC10" s="12"/>
      <c r="BD10" s="12"/>
      <c r="BE10" s="12"/>
      <c r="BF10" s="12"/>
      <c r="BG10" s="12"/>
      <c r="BH10" s="12">
        <v>195</v>
      </c>
      <c r="BI10" s="12">
        <v>495</v>
      </c>
      <c r="BJ10" s="13">
        <v>124</v>
      </c>
      <c r="BK10" s="12">
        <v>322</v>
      </c>
      <c r="BL10" s="12"/>
      <c r="BM10" s="12"/>
      <c r="BN10" s="12">
        <f t="shared" si="2"/>
        <v>16676</v>
      </c>
    </row>
    <row r="11" spans="1:66" s="24" customFormat="1" ht="15.75" customHeight="1">
      <c r="A11" s="8" t="s">
        <v>57</v>
      </c>
      <c r="B11" s="10">
        <f t="shared" si="3"/>
        <v>27754</v>
      </c>
      <c r="C11" s="10">
        <f t="shared" si="4"/>
        <v>27754</v>
      </c>
      <c r="D11" s="11">
        <f t="shared" si="5"/>
        <v>100</v>
      </c>
      <c r="E11" s="10"/>
      <c r="F11" s="10">
        <f t="shared" si="6"/>
        <v>7498</v>
      </c>
      <c r="G11" s="10">
        <f t="shared" si="7"/>
        <v>7620</v>
      </c>
      <c r="H11" s="11">
        <f t="shared" si="8"/>
        <v>101.62710056014936</v>
      </c>
      <c r="I11" s="10"/>
      <c r="J11" s="10">
        <v>1854</v>
      </c>
      <c r="K11" s="10">
        <v>1854</v>
      </c>
      <c r="L11" s="10">
        <v>1853</v>
      </c>
      <c r="M11" s="10">
        <v>1863</v>
      </c>
      <c r="N11" s="10">
        <v>3019</v>
      </c>
      <c r="O11" s="10">
        <v>3019</v>
      </c>
      <c r="P11" s="10"/>
      <c r="Q11" s="10"/>
      <c r="R11" s="10">
        <v>154</v>
      </c>
      <c r="S11" s="10">
        <v>154</v>
      </c>
      <c r="T11" s="10">
        <v>500</v>
      </c>
      <c r="U11" s="10">
        <v>500</v>
      </c>
      <c r="V11" s="10">
        <v>118</v>
      </c>
      <c r="W11" s="10">
        <v>230</v>
      </c>
      <c r="X11" s="10"/>
      <c r="Y11" s="10"/>
      <c r="Z11" s="10"/>
      <c r="AA11" s="10"/>
      <c r="AB11" s="10">
        <f t="shared" si="9"/>
        <v>14839</v>
      </c>
      <c r="AC11" s="10">
        <f t="shared" si="9"/>
        <v>14717</v>
      </c>
      <c r="AD11" s="10">
        <v>14839</v>
      </c>
      <c r="AE11" s="10">
        <v>14717</v>
      </c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>
        <v>10</v>
      </c>
      <c r="AW11" s="10">
        <v>10</v>
      </c>
      <c r="AX11" s="10"/>
      <c r="AY11" s="10"/>
      <c r="AZ11" s="10">
        <f t="shared" si="0"/>
        <v>5407</v>
      </c>
      <c r="BA11" s="10">
        <f t="shared" si="1"/>
        <v>5407</v>
      </c>
      <c r="BB11" s="12">
        <v>600</v>
      </c>
      <c r="BC11" s="12">
        <v>500</v>
      </c>
      <c r="BD11" s="12"/>
      <c r="BE11" s="12"/>
      <c r="BF11" s="12"/>
      <c r="BG11" s="12"/>
      <c r="BH11" s="12">
        <v>4607</v>
      </c>
      <c r="BI11" s="12">
        <v>4707</v>
      </c>
      <c r="BJ11" s="13">
        <v>200</v>
      </c>
      <c r="BK11" s="12">
        <v>200</v>
      </c>
      <c r="BL11" s="12"/>
      <c r="BM11" s="12"/>
      <c r="BN11" s="12">
        <f t="shared" si="2"/>
        <v>27754</v>
      </c>
    </row>
    <row r="12" spans="1:66" s="24" customFormat="1" ht="14.25" customHeight="1">
      <c r="A12" s="8" t="s">
        <v>3</v>
      </c>
      <c r="B12" s="10">
        <f t="shared" si="3"/>
        <v>55202</v>
      </c>
      <c r="C12" s="10">
        <f t="shared" si="4"/>
        <v>55242</v>
      </c>
      <c r="D12" s="11">
        <f t="shared" si="5"/>
        <v>100.07246114271223</v>
      </c>
      <c r="E12" s="10"/>
      <c r="F12" s="10">
        <f t="shared" si="6"/>
        <v>36299</v>
      </c>
      <c r="G12" s="10">
        <f t="shared" si="7"/>
        <v>33277</v>
      </c>
      <c r="H12" s="11">
        <f t="shared" si="8"/>
        <v>91.67470178241824</v>
      </c>
      <c r="I12" s="10"/>
      <c r="J12" s="10">
        <v>23957</v>
      </c>
      <c r="K12" s="10">
        <v>22366</v>
      </c>
      <c r="L12" s="10">
        <v>7532</v>
      </c>
      <c r="M12" s="10">
        <v>7919</v>
      </c>
      <c r="N12" s="10">
        <v>1953</v>
      </c>
      <c r="O12" s="10">
        <v>1116</v>
      </c>
      <c r="P12" s="10">
        <v>360</v>
      </c>
      <c r="Q12" s="10">
        <v>210</v>
      </c>
      <c r="R12" s="10">
        <v>385</v>
      </c>
      <c r="S12" s="10"/>
      <c r="T12" s="10">
        <v>293</v>
      </c>
      <c r="U12" s="10">
        <v>543</v>
      </c>
      <c r="V12" s="10">
        <v>1819</v>
      </c>
      <c r="W12" s="10">
        <v>1123</v>
      </c>
      <c r="X12" s="10"/>
      <c r="Y12" s="10"/>
      <c r="Z12" s="10"/>
      <c r="AA12" s="10"/>
      <c r="AB12" s="10">
        <f t="shared" si="9"/>
        <v>13520</v>
      </c>
      <c r="AC12" s="10">
        <f t="shared" si="9"/>
        <v>17735</v>
      </c>
      <c r="AD12" s="10">
        <v>12920</v>
      </c>
      <c r="AE12" s="10">
        <v>16525</v>
      </c>
      <c r="AF12" s="10">
        <v>0</v>
      </c>
      <c r="AG12" s="10">
        <v>0</v>
      </c>
      <c r="AH12" s="10">
        <v>0</v>
      </c>
      <c r="AI12" s="10"/>
      <c r="AJ12" s="10">
        <v>600</v>
      </c>
      <c r="AK12" s="10">
        <v>1210</v>
      </c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>
        <v>36</v>
      </c>
      <c r="AW12" s="10">
        <v>36</v>
      </c>
      <c r="AX12" s="10">
        <v>44</v>
      </c>
      <c r="AY12" s="10">
        <v>44</v>
      </c>
      <c r="AZ12" s="10">
        <f t="shared" si="0"/>
        <v>5303</v>
      </c>
      <c r="BA12" s="10">
        <f t="shared" si="1"/>
        <v>4150</v>
      </c>
      <c r="BB12" s="12">
        <v>709</v>
      </c>
      <c r="BC12" s="12">
        <v>285</v>
      </c>
      <c r="BD12" s="12"/>
      <c r="BE12" s="12"/>
      <c r="BF12" s="12"/>
      <c r="BG12" s="12"/>
      <c r="BH12" s="12">
        <v>4564</v>
      </c>
      <c r="BI12" s="12">
        <v>3635</v>
      </c>
      <c r="BJ12" s="13">
        <v>30</v>
      </c>
      <c r="BK12" s="12">
        <v>230</v>
      </c>
      <c r="BL12" s="12"/>
      <c r="BM12" s="12"/>
      <c r="BN12" s="12">
        <f t="shared" si="2"/>
        <v>55202</v>
      </c>
    </row>
    <row r="13" spans="1:66" s="24" customFormat="1" ht="15" customHeight="1">
      <c r="A13" s="8" t="s">
        <v>4</v>
      </c>
      <c r="B13" s="10">
        <f t="shared" si="3"/>
        <v>74300</v>
      </c>
      <c r="C13" s="10">
        <f t="shared" si="4"/>
        <v>74300</v>
      </c>
      <c r="D13" s="11">
        <f t="shared" si="5"/>
        <v>100</v>
      </c>
      <c r="E13" s="10"/>
      <c r="F13" s="10">
        <f t="shared" si="6"/>
        <v>31039</v>
      </c>
      <c r="G13" s="10">
        <f t="shared" si="7"/>
        <v>31371</v>
      </c>
      <c r="H13" s="11">
        <f t="shared" si="8"/>
        <v>101.06962208834047</v>
      </c>
      <c r="I13" s="10"/>
      <c r="J13" s="10">
        <v>10716</v>
      </c>
      <c r="K13" s="10">
        <v>11737</v>
      </c>
      <c r="L13" s="10">
        <v>12458</v>
      </c>
      <c r="M13" s="10">
        <v>11170</v>
      </c>
      <c r="N13" s="10">
        <v>4414</v>
      </c>
      <c r="O13" s="10">
        <v>4721</v>
      </c>
      <c r="P13" s="10">
        <v>570</v>
      </c>
      <c r="Q13" s="10">
        <v>570</v>
      </c>
      <c r="R13" s="10">
        <v>45</v>
      </c>
      <c r="S13" s="10"/>
      <c r="T13" s="10">
        <v>197</v>
      </c>
      <c r="U13" s="10">
        <v>197</v>
      </c>
      <c r="V13" s="10">
        <v>1847</v>
      </c>
      <c r="W13" s="10">
        <v>1787</v>
      </c>
      <c r="X13" s="10">
        <v>60</v>
      </c>
      <c r="Y13" s="10">
        <v>60</v>
      </c>
      <c r="Z13" s="10">
        <v>732</v>
      </c>
      <c r="AA13" s="10">
        <v>1129</v>
      </c>
      <c r="AB13" s="10">
        <f t="shared" si="9"/>
        <v>31352</v>
      </c>
      <c r="AC13" s="10">
        <f t="shared" si="9"/>
        <v>30849</v>
      </c>
      <c r="AD13" s="10">
        <v>27655</v>
      </c>
      <c r="AE13" s="10">
        <v>29591</v>
      </c>
      <c r="AF13" s="10"/>
      <c r="AG13" s="10"/>
      <c r="AH13" s="10"/>
      <c r="AI13" s="10"/>
      <c r="AJ13" s="10">
        <v>3681</v>
      </c>
      <c r="AK13" s="10">
        <v>1242</v>
      </c>
      <c r="AL13" s="10"/>
      <c r="AM13" s="10"/>
      <c r="AN13" s="10">
        <v>16</v>
      </c>
      <c r="AO13" s="10">
        <v>16</v>
      </c>
      <c r="AP13" s="10"/>
      <c r="AQ13" s="10"/>
      <c r="AR13" s="10"/>
      <c r="AS13" s="10"/>
      <c r="AT13" s="10"/>
      <c r="AU13" s="10"/>
      <c r="AV13" s="10">
        <v>132</v>
      </c>
      <c r="AW13" s="10">
        <v>132</v>
      </c>
      <c r="AX13" s="10">
        <v>177</v>
      </c>
      <c r="AY13" s="10">
        <v>177</v>
      </c>
      <c r="AZ13" s="10">
        <f t="shared" si="0"/>
        <v>11600</v>
      </c>
      <c r="BA13" s="10">
        <f t="shared" si="1"/>
        <v>11771</v>
      </c>
      <c r="BB13" s="12">
        <v>3108</v>
      </c>
      <c r="BC13" s="12">
        <v>2764</v>
      </c>
      <c r="BD13" s="12"/>
      <c r="BE13" s="12"/>
      <c r="BF13" s="12"/>
      <c r="BG13" s="12"/>
      <c r="BH13" s="12">
        <v>8492</v>
      </c>
      <c r="BI13" s="12">
        <v>9007</v>
      </c>
      <c r="BJ13" s="13"/>
      <c r="BK13" s="12"/>
      <c r="BL13" s="12"/>
      <c r="BM13" s="12"/>
      <c r="BN13" s="12">
        <f t="shared" si="2"/>
        <v>74300</v>
      </c>
    </row>
    <row r="14" spans="1:66" s="24" customFormat="1" ht="15" customHeight="1">
      <c r="A14" s="8" t="s">
        <v>5</v>
      </c>
      <c r="B14" s="10">
        <f t="shared" si="3"/>
        <v>22486</v>
      </c>
      <c r="C14" s="10">
        <f t="shared" si="4"/>
        <v>22986</v>
      </c>
      <c r="D14" s="11">
        <f t="shared" si="5"/>
        <v>102.22360579916392</v>
      </c>
      <c r="E14" s="10"/>
      <c r="F14" s="10">
        <f t="shared" si="6"/>
        <v>7549</v>
      </c>
      <c r="G14" s="10">
        <f t="shared" si="7"/>
        <v>9045</v>
      </c>
      <c r="H14" s="11">
        <f t="shared" si="8"/>
        <v>119.81719433037487</v>
      </c>
      <c r="I14" s="10"/>
      <c r="J14" s="10">
        <v>4005</v>
      </c>
      <c r="K14" s="10">
        <v>5932</v>
      </c>
      <c r="L14" s="10">
        <v>857</v>
      </c>
      <c r="M14" s="10">
        <v>506</v>
      </c>
      <c r="N14" s="10">
        <v>1774</v>
      </c>
      <c r="O14" s="10">
        <v>1694</v>
      </c>
      <c r="P14" s="10">
        <v>90</v>
      </c>
      <c r="Q14" s="10">
        <v>90</v>
      </c>
      <c r="R14" s="10">
        <v>170</v>
      </c>
      <c r="S14" s="10">
        <v>170</v>
      </c>
      <c r="T14" s="10">
        <v>283</v>
      </c>
      <c r="U14" s="10">
        <v>283</v>
      </c>
      <c r="V14" s="10">
        <v>370</v>
      </c>
      <c r="W14" s="10">
        <v>370</v>
      </c>
      <c r="X14" s="10"/>
      <c r="Y14" s="10"/>
      <c r="Z14" s="10"/>
      <c r="AA14" s="10"/>
      <c r="AB14" s="10">
        <f t="shared" si="9"/>
        <v>13468</v>
      </c>
      <c r="AC14" s="10">
        <f t="shared" si="9"/>
        <v>12472</v>
      </c>
      <c r="AD14" s="10">
        <v>12763</v>
      </c>
      <c r="AE14" s="10">
        <v>11767</v>
      </c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>
        <v>705</v>
      </c>
      <c r="AQ14" s="10">
        <v>705</v>
      </c>
      <c r="AR14" s="10"/>
      <c r="AS14" s="10"/>
      <c r="AT14" s="10"/>
      <c r="AU14" s="10"/>
      <c r="AV14" s="10">
        <v>10</v>
      </c>
      <c r="AW14" s="10">
        <v>10</v>
      </c>
      <c r="AX14" s="10">
        <v>8</v>
      </c>
      <c r="AY14" s="10">
        <v>8</v>
      </c>
      <c r="AZ14" s="10">
        <f t="shared" si="0"/>
        <v>1451</v>
      </c>
      <c r="BA14" s="10">
        <f t="shared" si="1"/>
        <v>1451</v>
      </c>
      <c r="BB14" s="12">
        <v>80</v>
      </c>
      <c r="BC14" s="12">
        <v>80</v>
      </c>
      <c r="BD14" s="12"/>
      <c r="BE14" s="12"/>
      <c r="BF14" s="12"/>
      <c r="BG14" s="12"/>
      <c r="BH14" s="12">
        <v>1131</v>
      </c>
      <c r="BI14" s="12">
        <v>1131</v>
      </c>
      <c r="BJ14" s="13">
        <v>240</v>
      </c>
      <c r="BK14" s="12">
        <v>240</v>
      </c>
      <c r="BL14" s="12"/>
      <c r="BM14" s="12"/>
      <c r="BN14" s="12">
        <f t="shared" si="2"/>
        <v>22486</v>
      </c>
    </row>
    <row r="15" spans="1:66" s="24" customFormat="1" ht="17.25" customHeight="1">
      <c r="A15" s="8" t="s">
        <v>6</v>
      </c>
      <c r="B15" s="10">
        <f t="shared" si="3"/>
        <v>29386</v>
      </c>
      <c r="C15" s="10">
        <f t="shared" si="4"/>
        <v>31580</v>
      </c>
      <c r="D15" s="11">
        <f t="shared" si="5"/>
        <v>107.46614033893691</v>
      </c>
      <c r="E15" s="10">
        <v>275</v>
      </c>
      <c r="F15" s="10">
        <f t="shared" si="6"/>
        <v>14986</v>
      </c>
      <c r="G15" s="10">
        <f t="shared" si="7"/>
        <v>15595</v>
      </c>
      <c r="H15" s="11">
        <f t="shared" si="8"/>
        <v>104.06379287334846</v>
      </c>
      <c r="I15" s="10"/>
      <c r="J15" s="10">
        <v>5468</v>
      </c>
      <c r="K15" s="10">
        <v>6146</v>
      </c>
      <c r="L15" s="10">
        <v>5366</v>
      </c>
      <c r="M15" s="10">
        <v>5766</v>
      </c>
      <c r="N15" s="10">
        <v>1669</v>
      </c>
      <c r="O15" s="10">
        <v>1775</v>
      </c>
      <c r="P15" s="10">
        <v>2239</v>
      </c>
      <c r="Q15" s="10">
        <v>1719</v>
      </c>
      <c r="R15" s="10"/>
      <c r="S15" s="10"/>
      <c r="T15" s="10"/>
      <c r="U15" s="10"/>
      <c r="V15" s="10">
        <v>244</v>
      </c>
      <c r="W15" s="10">
        <v>189</v>
      </c>
      <c r="X15" s="10"/>
      <c r="Y15" s="10"/>
      <c r="Z15" s="10"/>
      <c r="AA15" s="10"/>
      <c r="AB15" s="10">
        <f t="shared" si="9"/>
        <v>13603</v>
      </c>
      <c r="AC15" s="10">
        <f t="shared" si="9"/>
        <v>15607</v>
      </c>
      <c r="AD15" s="10">
        <v>11945</v>
      </c>
      <c r="AE15" s="10">
        <v>14778</v>
      </c>
      <c r="AF15" s="10"/>
      <c r="AG15" s="10"/>
      <c r="AH15" s="10"/>
      <c r="AI15" s="10"/>
      <c r="AJ15" s="10">
        <v>1658</v>
      </c>
      <c r="AK15" s="10">
        <v>505</v>
      </c>
      <c r="AL15" s="10"/>
      <c r="AM15" s="10"/>
      <c r="AN15" s="10"/>
      <c r="AO15" s="10">
        <v>324</v>
      </c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>
        <f t="shared" si="0"/>
        <v>797</v>
      </c>
      <c r="BA15" s="10">
        <f t="shared" si="1"/>
        <v>378</v>
      </c>
      <c r="BB15" s="12">
        <v>164</v>
      </c>
      <c r="BC15" s="12">
        <v>179</v>
      </c>
      <c r="BD15" s="12"/>
      <c r="BE15" s="12"/>
      <c r="BF15" s="12"/>
      <c r="BG15" s="12"/>
      <c r="BH15" s="12">
        <v>633</v>
      </c>
      <c r="BI15" s="12">
        <v>199</v>
      </c>
      <c r="BJ15" s="13"/>
      <c r="BK15" s="12"/>
      <c r="BL15" s="12"/>
      <c r="BM15" s="12"/>
      <c r="BN15" s="12">
        <f t="shared" si="2"/>
        <v>29386</v>
      </c>
    </row>
    <row r="16" spans="1:66" s="24" customFormat="1" ht="15.75" customHeight="1">
      <c r="A16" s="8" t="s">
        <v>7</v>
      </c>
      <c r="B16" s="10">
        <f t="shared" si="3"/>
        <v>19187</v>
      </c>
      <c r="C16" s="10">
        <f t="shared" si="4"/>
        <v>24822</v>
      </c>
      <c r="D16" s="11">
        <f t="shared" si="5"/>
        <v>129.36884348777818</v>
      </c>
      <c r="E16" s="10"/>
      <c r="F16" s="10">
        <f t="shared" si="6"/>
        <v>3755</v>
      </c>
      <c r="G16" s="10">
        <f t="shared" si="7"/>
        <v>4104</v>
      </c>
      <c r="H16" s="11">
        <f t="shared" si="8"/>
        <v>109.29427430093209</v>
      </c>
      <c r="I16" s="10"/>
      <c r="J16" s="10"/>
      <c r="K16" s="10">
        <v>142</v>
      </c>
      <c r="L16" s="10">
        <v>2708</v>
      </c>
      <c r="M16" s="10">
        <v>2839</v>
      </c>
      <c r="N16" s="10">
        <v>626</v>
      </c>
      <c r="O16" s="10">
        <v>791</v>
      </c>
      <c r="P16" s="10"/>
      <c r="Q16" s="10">
        <v>20</v>
      </c>
      <c r="R16" s="10">
        <v>300</v>
      </c>
      <c r="S16" s="10">
        <v>200</v>
      </c>
      <c r="T16" s="10">
        <v>121</v>
      </c>
      <c r="U16" s="10">
        <v>112</v>
      </c>
      <c r="V16" s="10"/>
      <c r="W16" s="10"/>
      <c r="X16" s="10"/>
      <c r="Y16" s="10"/>
      <c r="Z16" s="10"/>
      <c r="AA16" s="10"/>
      <c r="AB16" s="10">
        <f t="shared" si="9"/>
        <v>12370</v>
      </c>
      <c r="AC16" s="10">
        <f t="shared" si="9"/>
        <v>16606</v>
      </c>
      <c r="AD16" s="10">
        <v>12270</v>
      </c>
      <c r="AE16" s="10">
        <v>16040</v>
      </c>
      <c r="AF16" s="10"/>
      <c r="AG16" s="10"/>
      <c r="AH16" s="10"/>
      <c r="AI16" s="10"/>
      <c r="AJ16" s="10"/>
      <c r="AK16" s="10"/>
      <c r="AL16" s="10"/>
      <c r="AM16" s="10"/>
      <c r="AN16" s="10">
        <v>100</v>
      </c>
      <c r="AO16" s="10">
        <v>100</v>
      </c>
      <c r="AP16" s="10"/>
      <c r="AQ16" s="10">
        <v>466</v>
      </c>
      <c r="AR16" s="10"/>
      <c r="AS16" s="10"/>
      <c r="AT16" s="10"/>
      <c r="AU16" s="10"/>
      <c r="AV16" s="10"/>
      <c r="AW16" s="10"/>
      <c r="AX16" s="10"/>
      <c r="AY16" s="10"/>
      <c r="AZ16" s="10">
        <f t="shared" si="0"/>
        <v>3062</v>
      </c>
      <c r="BA16" s="10">
        <f t="shared" si="1"/>
        <v>4112</v>
      </c>
      <c r="BB16" s="12">
        <v>656</v>
      </c>
      <c r="BC16" s="12">
        <v>955</v>
      </c>
      <c r="BD16" s="12">
        <v>0</v>
      </c>
      <c r="BE16" s="12"/>
      <c r="BF16" s="12"/>
      <c r="BG16" s="12"/>
      <c r="BH16" s="12">
        <v>1328</v>
      </c>
      <c r="BI16" s="12">
        <v>1723</v>
      </c>
      <c r="BJ16" s="13">
        <v>1078</v>
      </c>
      <c r="BK16" s="12">
        <v>1434</v>
      </c>
      <c r="BL16" s="12"/>
      <c r="BM16" s="12"/>
      <c r="BN16" s="12">
        <f t="shared" si="2"/>
        <v>19187</v>
      </c>
    </row>
    <row r="17" spans="1:66" s="24" customFormat="1" ht="14.25" customHeight="1">
      <c r="A17" s="8" t="s">
        <v>8</v>
      </c>
      <c r="B17" s="10">
        <f t="shared" si="3"/>
        <v>13282</v>
      </c>
      <c r="C17" s="10">
        <f t="shared" si="4"/>
        <v>13394</v>
      </c>
      <c r="D17" s="11">
        <f t="shared" si="5"/>
        <v>100.84324649902123</v>
      </c>
      <c r="E17" s="10"/>
      <c r="F17" s="10">
        <f t="shared" si="6"/>
        <v>2170</v>
      </c>
      <c r="G17" s="10">
        <f t="shared" si="7"/>
        <v>2210</v>
      </c>
      <c r="H17" s="11">
        <f t="shared" si="8"/>
        <v>101.84331797235022</v>
      </c>
      <c r="I17" s="10"/>
      <c r="J17" s="10">
        <v>145</v>
      </c>
      <c r="K17" s="10">
        <v>195</v>
      </c>
      <c r="L17" s="10">
        <v>585</v>
      </c>
      <c r="M17" s="10">
        <v>685</v>
      </c>
      <c r="N17" s="10">
        <v>1050</v>
      </c>
      <c r="O17" s="10">
        <v>1230</v>
      </c>
      <c r="P17" s="10"/>
      <c r="Q17" s="10"/>
      <c r="R17" s="10">
        <v>390</v>
      </c>
      <c r="S17" s="10">
        <v>100</v>
      </c>
      <c r="T17" s="10"/>
      <c r="U17" s="10"/>
      <c r="V17" s="10"/>
      <c r="W17" s="10"/>
      <c r="X17" s="10"/>
      <c r="Y17" s="10"/>
      <c r="Z17" s="10"/>
      <c r="AA17" s="10"/>
      <c r="AB17" s="10">
        <f t="shared" si="9"/>
        <v>10154</v>
      </c>
      <c r="AC17" s="10">
        <f t="shared" si="9"/>
        <v>10204</v>
      </c>
      <c r="AD17" s="10">
        <v>10154</v>
      </c>
      <c r="AE17" s="10">
        <v>10164</v>
      </c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>
        <v>40</v>
      </c>
      <c r="AR17" s="10"/>
      <c r="AS17" s="10"/>
      <c r="AT17" s="10"/>
      <c r="AU17" s="10"/>
      <c r="AV17" s="10">
        <v>10</v>
      </c>
      <c r="AW17" s="10">
        <v>10</v>
      </c>
      <c r="AX17" s="10">
        <v>13</v>
      </c>
      <c r="AY17" s="10"/>
      <c r="AZ17" s="10">
        <f t="shared" si="0"/>
        <v>935</v>
      </c>
      <c r="BA17" s="10">
        <f t="shared" si="1"/>
        <v>970</v>
      </c>
      <c r="BB17" s="12">
        <v>100</v>
      </c>
      <c r="BC17" s="12">
        <v>100</v>
      </c>
      <c r="BD17" s="12"/>
      <c r="BE17" s="12"/>
      <c r="BF17" s="12"/>
      <c r="BG17" s="12"/>
      <c r="BH17" s="12">
        <v>415</v>
      </c>
      <c r="BI17" s="12">
        <v>450</v>
      </c>
      <c r="BJ17" s="13">
        <v>420</v>
      </c>
      <c r="BK17" s="12">
        <v>420</v>
      </c>
      <c r="BL17" s="12"/>
      <c r="BM17" s="12"/>
      <c r="BN17" s="12">
        <f t="shared" si="2"/>
        <v>13282</v>
      </c>
    </row>
    <row r="18" spans="1:66" s="24" customFormat="1" ht="15.75" customHeight="1">
      <c r="A18" s="8" t="s">
        <v>16</v>
      </c>
      <c r="B18" s="10">
        <f t="shared" si="3"/>
        <v>30953</v>
      </c>
      <c r="C18" s="10">
        <f t="shared" si="4"/>
        <v>34092</v>
      </c>
      <c r="D18" s="11">
        <f t="shared" si="5"/>
        <v>110.14118179174879</v>
      </c>
      <c r="E18" s="10">
        <v>690</v>
      </c>
      <c r="F18" s="10">
        <f t="shared" si="6"/>
        <v>10343</v>
      </c>
      <c r="G18" s="10">
        <f t="shared" si="7"/>
        <v>10988</v>
      </c>
      <c r="H18" s="11">
        <f t="shared" si="8"/>
        <v>106.23610171130234</v>
      </c>
      <c r="I18" s="10"/>
      <c r="J18" s="10">
        <v>780</v>
      </c>
      <c r="K18" s="10">
        <v>768</v>
      </c>
      <c r="L18" s="10">
        <v>7696</v>
      </c>
      <c r="M18" s="10">
        <v>8262</v>
      </c>
      <c r="N18" s="10">
        <v>1669</v>
      </c>
      <c r="O18" s="10">
        <v>1760</v>
      </c>
      <c r="P18" s="10"/>
      <c r="Q18" s="10"/>
      <c r="R18" s="10"/>
      <c r="S18" s="10"/>
      <c r="T18" s="10">
        <v>147</v>
      </c>
      <c r="U18" s="10">
        <v>147</v>
      </c>
      <c r="V18" s="10">
        <v>51</v>
      </c>
      <c r="W18" s="10">
        <v>51</v>
      </c>
      <c r="X18" s="10"/>
      <c r="Y18" s="10"/>
      <c r="Z18" s="10"/>
      <c r="AA18" s="10"/>
      <c r="AB18" s="10">
        <f t="shared" si="9"/>
        <v>17420</v>
      </c>
      <c r="AC18" s="10">
        <f t="shared" si="9"/>
        <v>19895</v>
      </c>
      <c r="AD18" s="10">
        <v>17170</v>
      </c>
      <c r="AE18" s="10">
        <v>19895</v>
      </c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>
        <v>250</v>
      </c>
      <c r="AS18" s="10"/>
      <c r="AT18" s="10"/>
      <c r="AU18" s="10"/>
      <c r="AV18" s="10"/>
      <c r="AW18" s="10"/>
      <c r="AX18" s="10"/>
      <c r="AY18" s="10"/>
      <c r="AZ18" s="10">
        <f t="shared" si="0"/>
        <v>3190</v>
      </c>
      <c r="BA18" s="10">
        <f t="shared" si="1"/>
        <v>3209</v>
      </c>
      <c r="BB18" s="12">
        <v>854</v>
      </c>
      <c r="BC18" s="12">
        <v>854</v>
      </c>
      <c r="BD18" s="12"/>
      <c r="BE18" s="12"/>
      <c r="BF18" s="12"/>
      <c r="BG18" s="12"/>
      <c r="BH18" s="12">
        <v>1769</v>
      </c>
      <c r="BI18" s="12">
        <v>1751</v>
      </c>
      <c r="BJ18" s="13">
        <v>567</v>
      </c>
      <c r="BK18" s="12">
        <v>604</v>
      </c>
      <c r="BL18" s="12"/>
      <c r="BM18" s="12"/>
      <c r="BN18" s="12">
        <f t="shared" si="2"/>
        <v>30953</v>
      </c>
    </row>
    <row r="19" spans="1:66" s="24" customFormat="1" ht="14.25" customHeight="1">
      <c r="A19" s="8" t="s">
        <v>9</v>
      </c>
      <c r="B19" s="10">
        <f t="shared" si="3"/>
        <v>15388</v>
      </c>
      <c r="C19" s="10">
        <f t="shared" si="4"/>
        <v>15525</v>
      </c>
      <c r="D19" s="11">
        <f t="shared" si="5"/>
        <v>100.89030413309072</v>
      </c>
      <c r="E19" s="10"/>
      <c r="F19" s="10">
        <f t="shared" si="6"/>
        <v>8260</v>
      </c>
      <c r="G19" s="10">
        <f t="shared" si="7"/>
        <v>8459</v>
      </c>
      <c r="H19" s="11">
        <f t="shared" si="8"/>
        <v>102.409200968523</v>
      </c>
      <c r="I19" s="10"/>
      <c r="J19" s="10">
        <v>3730</v>
      </c>
      <c r="K19" s="10">
        <v>3695</v>
      </c>
      <c r="L19" s="10">
        <v>3503</v>
      </c>
      <c r="M19" s="10">
        <v>3575</v>
      </c>
      <c r="N19" s="10">
        <v>737</v>
      </c>
      <c r="O19" s="10">
        <v>814</v>
      </c>
      <c r="P19" s="10"/>
      <c r="Q19" s="10"/>
      <c r="R19" s="10"/>
      <c r="S19" s="10"/>
      <c r="T19" s="10">
        <v>127</v>
      </c>
      <c r="U19" s="10">
        <v>212</v>
      </c>
      <c r="V19" s="10">
        <v>163</v>
      </c>
      <c r="W19" s="10">
        <v>163</v>
      </c>
      <c r="X19" s="10"/>
      <c r="Y19" s="10"/>
      <c r="Z19" s="10"/>
      <c r="AA19" s="10"/>
      <c r="AB19" s="10">
        <f t="shared" si="9"/>
        <v>5035</v>
      </c>
      <c r="AC19" s="10">
        <f t="shared" si="9"/>
        <v>5036</v>
      </c>
      <c r="AD19" s="10">
        <v>5015</v>
      </c>
      <c r="AE19" s="10">
        <v>5016</v>
      </c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>
        <v>20</v>
      </c>
      <c r="AQ19" s="10">
        <v>20</v>
      </c>
      <c r="AR19" s="10"/>
      <c r="AS19" s="10"/>
      <c r="AT19" s="10"/>
      <c r="AU19" s="10"/>
      <c r="AV19" s="10">
        <v>3</v>
      </c>
      <c r="AW19" s="10">
        <v>3</v>
      </c>
      <c r="AX19" s="10">
        <v>1</v>
      </c>
      <c r="AY19" s="10">
        <v>1</v>
      </c>
      <c r="AZ19" s="10">
        <f t="shared" si="0"/>
        <v>2089</v>
      </c>
      <c r="BA19" s="10">
        <f t="shared" si="1"/>
        <v>2026</v>
      </c>
      <c r="BB19" s="12">
        <v>759</v>
      </c>
      <c r="BC19" s="12">
        <v>711</v>
      </c>
      <c r="BD19" s="12"/>
      <c r="BE19" s="12"/>
      <c r="BF19" s="12"/>
      <c r="BG19" s="12"/>
      <c r="BH19" s="12">
        <v>1230</v>
      </c>
      <c r="BI19" s="12">
        <v>1232</v>
      </c>
      <c r="BJ19" s="13">
        <v>100</v>
      </c>
      <c r="BK19" s="12">
        <v>83</v>
      </c>
      <c r="BL19" s="12"/>
      <c r="BM19" s="12"/>
      <c r="BN19" s="12">
        <f t="shared" si="2"/>
        <v>15388</v>
      </c>
    </row>
    <row r="20" spans="1:66" s="24" customFormat="1" ht="17.25" customHeight="1">
      <c r="A20" s="8" t="s">
        <v>10</v>
      </c>
      <c r="B20" s="10">
        <f t="shared" si="3"/>
        <v>22602</v>
      </c>
      <c r="C20" s="10">
        <f t="shared" si="4"/>
        <v>23961</v>
      </c>
      <c r="D20" s="11">
        <f t="shared" si="5"/>
        <v>106.01274223520043</v>
      </c>
      <c r="E20" s="10"/>
      <c r="F20" s="10">
        <f t="shared" si="6"/>
        <v>8266</v>
      </c>
      <c r="G20" s="10">
        <f t="shared" si="7"/>
        <v>8454</v>
      </c>
      <c r="H20" s="11">
        <f t="shared" si="8"/>
        <v>102.27437696588436</v>
      </c>
      <c r="I20" s="10"/>
      <c r="J20" s="10">
        <v>1993</v>
      </c>
      <c r="K20" s="10">
        <v>1966</v>
      </c>
      <c r="L20" s="10">
        <v>3168</v>
      </c>
      <c r="M20" s="10">
        <v>3419</v>
      </c>
      <c r="N20" s="10">
        <v>2490</v>
      </c>
      <c r="O20" s="10">
        <v>2456</v>
      </c>
      <c r="P20" s="10"/>
      <c r="Q20" s="10"/>
      <c r="R20" s="10">
        <v>430</v>
      </c>
      <c r="S20" s="10">
        <v>497</v>
      </c>
      <c r="T20" s="10">
        <v>185</v>
      </c>
      <c r="U20" s="10">
        <v>116</v>
      </c>
      <c r="V20" s="10"/>
      <c r="W20" s="10"/>
      <c r="X20" s="10"/>
      <c r="Y20" s="10"/>
      <c r="Z20" s="10"/>
      <c r="AA20" s="10"/>
      <c r="AB20" s="10">
        <f t="shared" si="9"/>
        <v>10922</v>
      </c>
      <c r="AC20" s="10">
        <f t="shared" si="9"/>
        <v>11888</v>
      </c>
      <c r="AD20" s="10">
        <v>9257</v>
      </c>
      <c r="AE20" s="10">
        <v>9885</v>
      </c>
      <c r="AF20" s="10"/>
      <c r="AG20" s="10"/>
      <c r="AH20" s="10"/>
      <c r="AI20" s="10"/>
      <c r="AJ20" s="10"/>
      <c r="AK20" s="10"/>
      <c r="AL20" s="10"/>
      <c r="AM20" s="10"/>
      <c r="AN20" s="10">
        <v>1500</v>
      </c>
      <c r="AO20" s="10">
        <v>1748</v>
      </c>
      <c r="AP20" s="10"/>
      <c r="AQ20" s="10"/>
      <c r="AR20" s="10">
        <v>165</v>
      </c>
      <c r="AS20" s="10">
        <v>255</v>
      </c>
      <c r="AT20" s="10"/>
      <c r="AU20" s="10"/>
      <c r="AV20" s="10">
        <v>20</v>
      </c>
      <c r="AW20" s="10">
        <v>10</v>
      </c>
      <c r="AX20" s="10">
        <v>14</v>
      </c>
      <c r="AY20" s="10"/>
      <c r="AZ20" s="10">
        <f t="shared" si="0"/>
        <v>3380</v>
      </c>
      <c r="BA20" s="10">
        <f t="shared" si="1"/>
        <v>3609</v>
      </c>
      <c r="BB20" s="12">
        <v>730</v>
      </c>
      <c r="BC20" s="12">
        <v>700</v>
      </c>
      <c r="BD20" s="12"/>
      <c r="BE20" s="12"/>
      <c r="BF20" s="12"/>
      <c r="BG20" s="12"/>
      <c r="BH20" s="12">
        <v>2453</v>
      </c>
      <c r="BI20" s="12">
        <v>2582</v>
      </c>
      <c r="BJ20" s="13">
        <v>197</v>
      </c>
      <c r="BK20" s="12">
        <v>327</v>
      </c>
      <c r="BL20" s="12"/>
      <c r="BM20" s="12"/>
      <c r="BN20" s="12">
        <f t="shared" si="2"/>
        <v>22602</v>
      </c>
    </row>
    <row r="21" spans="1:66" s="24" customFormat="1" ht="15.75" customHeight="1">
      <c r="A21" s="8" t="s">
        <v>17</v>
      </c>
      <c r="B21" s="10">
        <f t="shared" si="3"/>
        <v>31639</v>
      </c>
      <c r="C21" s="10">
        <f t="shared" si="4"/>
        <v>31664</v>
      </c>
      <c r="D21" s="11">
        <f t="shared" si="5"/>
        <v>100.07901640380543</v>
      </c>
      <c r="E21" s="10"/>
      <c r="F21" s="10">
        <f t="shared" si="6"/>
        <v>14431</v>
      </c>
      <c r="G21" s="10">
        <f>SUM(K21,M21,O21,Q21,S21,U21,W21,Y21,AA21)</f>
        <v>12483</v>
      </c>
      <c r="H21" s="11">
        <f t="shared" si="8"/>
        <v>86.50128196244196</v>
      </c>
      <c r="I21" s="10"/>
      <c r="J21" s="10">
        <v>7050</v>
      </c>
      <c r="K21" s="10">
        <v>4902</v>
      </c>
      <c r="L21" s="10">
        <v>4168</v>
      </c>
      <c r="M21" s="10">
        <v>3969</v>
      </c>
      <c r="N21" s="10">
        <v>1052</v>
      </c>
      <c r="O21" s="10">
        <v>1217</v>
      </c>
      <c r="P21" s="10">
        <v>1341</v>
      </c>
      <c r="Q21" s="10">
        <v>1346</v>
      </c>
      <c r="R21" s="10">
        <v>147</v>
      </c>
      <c r="S21" s="10">
        <v>47</v>
      </c>
      <c r="T21" s="10">
        <v>500</v>
      </c>
      <c r="U21" s="10">
        <v>500</v>
      </c>
      <c r="V21" s="10">
        <v>128</v>
      </c>
      <c r="W21" s="10">
        <v>320</v>
      </c>
      <c r="X21" s="10">
        <v>45</v>
      </c>
      <c r="Y21" s="10">
        <v>182</v>
      </c>
      <c r="Z21" s="10"/>
      <c r="AA21" s="10"/>
      <c r="AB21" s="10">
        <f t="shared" si="9"/>
        <v>13316</v>
      </c>
      <c r="AC21" s="10">
        <f t="shared" si="9"/>
        <v>15072</v>
      </c>
      <c r="AD21" s="10">
        <v>12469</v>
      </c>
      <c r="AE21" s="10">
        <v>14225</v>
      </c>
      <c r="AF21" s="10"/>
      <c r="AG21" s="10"/>
      <c r="AH21" s="10">
        <v>168</v>
      </c>
      <c r="AI21" s="10">
        <v>168</v>
      </c>
      <c r="AJ21" s="10"/>
      <c r="AK21" s="10"/>
      <c r="AL21" s="10"/>
      <c r="AM21" s="10"/>
      <c r="AN21" s="10">
        <v>679</v>
      </c>
      <c r="AO21" s="10">
        <v>679</v>
      </c>
      <c r="AP21" s="10"/>
      <c r="AQ21" s="10"/>
      <c r="AR21" s="10"/>
      <c r="AS21" s="10"/>
      <c r="AT21" s="10"/>
      <c r="AU21" s="10"/>
      <c r="AV21" s="10">
        <v>260</v>
      </c>
      <c r="AW21" s="10">
        <v>220</v>
      </c>
      <c r="AX21" s="10">
        <v>40</v>
      </c>
      <c r="AY21" s="10">
        <v>30</v>
      </c>
      <c r="AZ21" s="10">
        <f t="shared" si="0"/>
        <v>3592</v>
      </c>
      <c r="BA21" s="10">
        <f t="shared" si="1"/>
        <v>3859</v>
      </c>
      <c r="BB21" s="12">
        <v>373</v>
      </c>
      <c r="BC21" s="12">
        <v>393</v>
      </c>
      <c r="BD21" s="12">
        <v>30</v>
      </c>
      <c r="BE21" s="12">
        <v>30</v>
      </c>
      <c r="BF21" s="12"/>
      <c r="BG21" s="12"/>
      <c r="BH21" s="12">
        <v>3189</v>
      </c>
      <c r="BI21" s="12">
        <v>3436</v>
      </c>
      <c r="BJ21" s="13"/>
      <c r="BK21" s="12"/>
      <c r="BL21" s="12"/>
      <c r="BM21" s="12"/>
      <c r="BN21" s="12">
        <f aca="true" t="shared" si="10" ref="BN21:BN26">SUM(F21,AB21,AT21,AV21,AX21,AZ21)</f>
        <v>31639</v>
      </c>
    </row>
    <row r="22" spans="1:66" s="24" customFormat="1" ht="15" customHeight="1">
      <c r="A22" s="8" t="s">
        <v>18</v>
      </c>
      <c r="B22" s="10">
        <f t="shared" si="3"/>
        <v>32419</v>
      </c>
      <c r="C22" s="10">
        <f t="shared" si="4"/>
        <v>33673</v>
      </c>
      <c r="D22" s="11">
        <f t="shared" si="5"/>
        <v>103.86810203892777</v>
      </c>
      <c r="E22" s="10"/>
      <c r="F22" s="10">
        <f t="shared" si="6"/>
        <v>22725</v>
      </c>
      <c r="G22" s="10">
        <f t="shared" si="7"/>
        <v>21272</v>
      </c>
      <c r="H22" s="11">
        <f t="shared" si="8"/>
        <v>93.6061606160616</v>
      </c>
      <c r="I22" s="10"/>
      <c r="J22" s="10">
        <v>12938</v>
      </c>
      <c r="K22" s="10">
        <v>12247</v>
      </c>
      <c r="L22" s="10">
        <v>4766</v>
      </c>
      <c r="M22" s="10">
        <v>4503</v>
      </c>
      <c r="N22" s="10">
        <v>860</v>
      </c>
      <c r="O22" s="10">
        <v>730</v>
      </c>
      <c r="P22" s="10">
        <v>1706</v>
      </c>
      <c r="Q22" s="10">
        <v>1862</v>
      </c>
      <c r="R22" s="10"/>
      <c r="S22" s="10"/>
      <c r="T22" s="10">
        <v>30</v>
      </c>
      <c r="U22" s="10"/>
      <c r="V22" s="10">
        <v>2325</v>
      </c>
      <c r="W22" s="10">
        <v>1860</v>
      </c>
      <c r="X22" s="10">
        <v>100</v>
      </c>
      <c r="Y22" s="10">
        <v>70</v>
      </c>
      <c r="Z22" s="10"/>
      <c r="AA22" s="10"/>
      <c r="AB22" s="10">
        <f t="shared" si="9"/>
        <v>6891</v>
      </c>
      <c r="AC22" s="10">
        <f t="shared" si="9"/>
        <v>9165</v>
      </c>
      <c r="AD22" s="10">
        <v>3165</v>
      </c>
      <c r="AE22" s="10">
        <v>4138</v>
      </c>
      <c r="AF22" s="10"/>
      <c r="AG22" s="10"/>
      <c r="AH22" s="10"/>
      <c r="AI22" s="10"/>
      <c r="AJ22" s="10">
        <v>3726</v>
      </c>
      <c r="AK22" s="10">
        <v>4971</v>
      </c>
      <c r="AL22" s="10"/>
      <c r="AM22" s="10"/>
      <c r="AN22" s="10"/>
      <c r="AO22" s="10"/>
      <c r="AP22" s="10"/>
      <c r="AQ22" s="10"/>
      <c r="AR22" s="10"/>
      <c r="AS22" s="10">
        <v>56</v>
      </c>
      <c r="AT22" s="10"/>
      <c r="AU22" s="10"/>
      <c r="AV22" s="10">
        <v>65</v>
      </c>
      <c r="AW22" s="10">
        <v>65</v>
      </c>
      <c r="AX22" s="10">
        <v>55</v>
      </c>
      <c r="AY22" s="10">
        <v>50</v>
      </c>
      <c r="AZ22" s="10">
        <f t="shared" si="0"/>
        <v>2683</v>
      </c>
      <c r="BA22" s="10">
        <f t="shared" si="1"/>
        <v>3121</v>
      </c>
      <c r="BB22" s="12">
        <v>658</v>
      </c>
      <c r="BC22" s="12">
        <v>608</v>
      </c>
      <c r="BD22" s="12">
        <v>308</v>
      </c>
      <c r="BE22" s="12"/>
      <c r="BF22" s="12"/>
      <c r="BG22" s="12"/>
      <c r="BH22" s="12">
        <v>1707</v>
      </c>
      <c r="BI22" s="12">
        <v>2503</v>
      </c>
      <c r="BJ22" s="13"/>
      <c r="BK22" s="12"/>
      <c r="BL22" s="12">
        <v>10</v>
      </c>
      <c r="BM22" s="12">
        <v>10</v>
      </c>
      <c r="BN22" s="12">
        <f t="shared" si="10"/>
        <v>32419</v>
      </c>
    </row>
    <row r="23" spans="1:66" s="24" customFormat="1" ht="15" customHeight="1">
      <c r="A23" s="8" t="s">
        <v>11</v>
      </c>
      <c r="B23" s="10">
        <f t="shared" si="3"/>
        <v>22537</v>
      </c>
      <c r="C23" s="10">
        <f t="shared" si="4"/>
        <v>21601</v>
      </c>
      <c r="D23" s="11">
        <f t="shared" si="5"/>
        <v>95.84682965789591</v>
      </c>
      <c r="E23" s="10">
        <v>6182</v>
      </c>
      <c r="F23" s="10">
        <f t="shared" si="6"/>
        <v>18596</v>
      </c>
      <c r="G23" s="10">
        <f t="shared" si="7"/>
        <v>17299</v>
      </c>
      <c r="H23" s="11">
        <f t="shared" si="8"/>
        <v>93.02538180253818</v>
      </c>
      <c r="I23" s="10">
        <v>6182</v>
      </c>
      <c r="J23" s="10">
        <v>15687</v>
      </c>
      <c r="K23" s="10">
        <v>14442</v>
      </c>
      <c r="L23" s="10">
        <v>1150</v>
      </c>
      <c r="M23" s="10">
        <v>1113</v>
      </c>
      <c r="N23" s="10">
        <v>1489</v>
      </c>
      <c r="O23" s="10">
        <v>1474</v>
      </c>
      <c r="P23" s="10"/>
      <c r="Q23" s="10"/>
      <c r="R23" s="10"/>
      <c r="S23" s="10"/>
      <c r="T23" s="10"/>
      <c r="U23" s="10"/>
      <c r="V23" s="10">
        <v>270</v>
      </c>
      <c r="W23" s="10">
        <v>270</v>
      </c>
      <c r="X23" s="10"/>
      <c r="Y23" s="10"/>
      <c r="Z23" s="10"/>
      <c r="AA23" s="10"/>
      <c r="AB23" s="10">
        <f t="shared" si="9"/>
        <v>2900</v>
      </c>
      <c r="AC23" s="10">
        <f t="shared" si="9"/>
        <v>3356</v>
      </c>
      <c r="AD23" s="10">
        <v>2900</v>
      </c>
      <c r="AE23" s="10">
        <v>3356</v>
      </c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>
        <f t="shared" si="0"/>
        <v>1041</v>
      </c>
      <c r="BA23" s="10">
        <f t="shared" si="1"/>
        <v>946</v>
      </c>
      <c r="BB23" s="12"/>
      <c r="BC23" s="12"/>
      <c r="BD23" s="12"/>
      <c r="BE23" s="12"/>
      <c r="BF23" s="12"/>
      <c r="BG23" s="12"/>
      <c r="BH23" s="12">
        <v>1041</v>
      </c>
      <c r="BI23" s="12">
        <v>946</v>
      </c>
      <c r="BJ23" s="13"/>
      <c r="BK23" s="12"/>
      <c r="BL23" s="12"/>
      <c r="BM23" s="12"/>
      <c r="BN23" s="12">
        <f t="shared" si="10"/>
        <v>22537</v>
      </c>
    </row>
    <row r="24" spans="1:66" s="24" customFormat="1" ht="13.5" customHeight="1">
      <c r="A24" s="8" t="s">
        <v>12</v>
      </c>
      <c r="B24" s="10">
        <f t="shared" si="3"/>
        <v>38148</v>
      </c>
      <c r="C24" s="14">
        <f t="shared" si="4"/>
        <v>38343.5</v>
      </c>
      <c r="D24" s="11">
        <f t="shared" si="5"/>
        <v>100.51247771836007</v>
      </c>
      <c r="E24" s="10">
        <v>180</v>
      </c>
      <c r="F24" s="10">
        <f t="shared" si="6"/>
        <v>24224</v>
      </c>
      <c r="G24" s="10">
        <f t="shared" si="7"/>
        <v>23804</v>
      </c>
      <c r="H24" s="11">
        <f t="shared" si="8"/>
        <v>98.2661822985469</v>
      </c>
      <c r="I24" s="10"/>
      <c r="J24" s="10">
        <v>11431</v>
      </c>
      <c r="K24" s="10">
        <v>11305</v>
      </c>
      <c r="L24" s="10">
        <v>9269</v>
      </c>
      <c r="M24" s="10">
        <v>8534</v>
      </c>
      <c r="N24" s="10">
        <v>1169</v>
      </c>
      <c r="O24" s="10">
        <v>1515</v>
      </c>
      <c r="P24" s="10"/>
      <c r="Q24" s="10"/>
      <c r="R24" s="10">
        <v>100</v>
      </c>
      <c r="S24" s="10">
        <v>100</v>
      </c>
      <c r="T24" s="10">
        <v>85</v>
      </c>
      <c r="U24" s="10">
        <v>94</v>
      </c>
      <c r="V24" s="10">
        <v>1973</v>
      </c>
      <c r="W24" s="10">
        <v>2064</v>
      </c>
      <c r="X24" s="10">
        <v>197</v>
      </c>
      <c r="Y24" s="10">
        <v>192</v>
      </c>
      <c r="Z24" s="10"/>
      <c r="AA24" s="10"/>
      <c r="AB24" s="10">
        <f t="shared" si="9"/>
        <v>9311</v>
      </c>
      <c r="AC24" s="10">
        <f t="shared" si="9"/>
        <v>10722</v>
      </c>
      <c r="AD24" s="10">
        <v>5821</v>
      </c>
      <c r="AE24" s="10">
        <v>7282</v>
      </c>
      <c r="AF24" s="10">
        <v>1479</v>
      </c>
      <c r="AG24" s="10">
        <v>1429</v>
      </c>
      <c r="AH24" s="10">
        <v>2011</v>
      </c>
      <c r="AI24" s="10">
        <v>2011</v>
      </c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>
        <v>8</v>
      </c>
      <c r="AW24" s="10">
        <v>8</v>
      </c>
      <c r="AX24" s="10">
        <v>42</v>
      </c>
      <c r="AY24" s="10">
        <v>42</v>
      </c>
      <c r="AZ24" s="10">
        <f>SUM(BB24,BD24,BH24,BJ24,BL24,BF24)</f>
        <v>4563</v>
      </c>
      <c r="BA24" s="10">
        <f>SUM(BC24,BE24,BI24,BK24,BM24,BG24)</f>
        <v>3767.5</v>
      </c>
      <c r="BB24" s="12">
        <v>1630</v>
      </c>
      <c r="BC24" s="12">
        <v>1221</v>
      </c>
      <c r="BD24" s="12"/>
      <c r="BE24" s="12"/>
      <c r="BF24" s="12">
        <v>27</v>
      </c>
      <c r="BG24" s="12">
        <v>23.5</v>
      </c>
      <c r="BH24" s="12">
        <v>1704</v>
      </c>
      <c r="BI24" s="12">
        <v>1921</v>
      </c>
      <c r="BJ24" s="13">
        <v>1202</v>
      </c>
      <c r="BK24" s="12">
        <v>602</v>
      </c>
      <c r="BL24" s="12"/>
      <c r="BM24" s="12"/>
      <c r="BN24" s="12">
        <f t="shared" si="10"/>
        <v>38148</v>
      </c>
    </row>
    <row r="25" spans="1:66" s="24" customFormat="1" ht="15" customHeight="1">
      <c r="A25" s="8" t="s">
        <v>19</v>
      </c>
      <c r="B25" s="10">
        <f t="shared" si="3"/>
        <v>61420</v>
      </c>
      <c r="C25" s="10">
        <f t="shared" si="4"/>
        <v>62135</v>
      </c>
      <c r="D25" s="11">
        <f t="shared" si="5"/>
        <v>101.16411592315207</v>
      </c>
      <c r="E25" s="10"/>
      <c r="F25" s="10">
        <f t="shared" si="6"/>
        <v>38400</v>
      </c>
      <c r="G25" s="10">
        <f t="shared" si="7"/>
        <v>37671</v>
      </c>
      <c r="H25" s="11">
        <f t="shared" si="8"/>
        <v>98.1015625</v>
      </c>
      <c r="I25" s="10"/>
      <c r="J25" s="10">
        <v>23100</v>
      </c>
      <c r="K25" s="10">
        <v>23877</v>
      </c>
      <c r="L25" s="10">
        <v>12000</v>
      </c>
      <c r="M25" s="10">
        <v>10526</v>
      </c>
      <c r="N25" s="10">
        <v>2000</v>
      </c>
      <c r="O25" s="10">
        <v>1800</v>
      </c>
      <c r="P25" s="10">
        <v>600</v>
      </c>
      <c r="Q25" s="10">
        <v>240</v>
      </c>
      <c r="R25" s="10"/>
      <c r="S25" s="10"/>
      <c r="T25" s="10">
        <v>300</v>
      </c>
      <c r="U25" s="10">
        <v>470</v>
      </c>
      <c r="V25" s="10">
        <v>300</v>
      </c>
      <c r="W25" s="10">
        <v>658</v>
      </c>
      <c r="X25" s="10"/>
      <c r="Y25" s="10"/>
      <c r="Z25" s="10">
        <v>100</v>
      </c>
      <c r="AA25" s="10">
        <v>100</v>
      </c>
      <c r="AB25" s="10">
        <f t="shared" si="9"/>
        <v>17420</v>
      </c>
      <c r="AC25" s="10">
        <f t="shared" si="9"/>
        <v>19869</v>
      </c>
      <c r="AD25" s="10">
        <v>8000</v>
      </c>
      <c r="AE25" s="10">
        <v>8469</v>
      </c>
      <c r="AF25" s="10">
        <v>9200</v>
      </c>
      <c r="AG25" s="10">
        <v>10910</v>
      </c>
      <c r="AH25" s="10">
        <v>100</v>
      </c>
      <c r="AI25" s="10">
        <v>200</v>
      </c>
      <c r="AJ25" s="10"/>
      <c r="AK25" s="10">
        <v>160</v>
      </c>
      <c r="AL25" s="10"/>
      <c r="AM25" s="10"/>
      <c r="AN25" s="10"/>
      <c r="AO25" s="10">
        <v>130</v>
      </c>
      <c r="AP25" s="10">
        <v>120</v>
      </c>
      <c r="AQ25" s="10"/>
      <c r="AR25" s="10"/>
      <c r="AS25" s="10"/>
      <c r="AT25" s="10"/>
      <c r="AU25" s="10"/>
      <c r="AV25" s="10">
        <v>900</v>
      </c>
      <c r="AW25" s="10">
        <v>900</v>
      </c>
      <c r="AX25" s="10">
        <v>200</v>
      </c>
      <c r="AY25" s="10">
        <v>156</v>
      </c>
      <c r="AZ25" s="10">
        <f>SUM(BB25,BD25,BH25,BJ25,BL25)</f>
        <v>4500</v>
      </c>
      <c r="BA25" s="10">
        <f>SUM(BC25,BE25,BI25,BK25,BM25,BG25)</f>
        <v>3539</v>
      </c>
      <c r="BB25" s="12"/>
      <c r="BC25" s="12"/>
      <c r="BD25" s="12"/>
      <c r="BE25" s="12"/>
      <c r="BF25" s="12"/>
      <c r="BG25" s="12">
        <v>40</v>
      </c>
      <c r="BH25" s="12">
        <v>4000</v>
      </c>
      <c r="BI25" s="12">
        <v>3359</v>
      </c>
      <c r="BJ25" s="13">
        <v>500</v>
      </c>
      <c r="BK25" s="12">
        <v>140</v>
      </c>
      <c r="BL25" s="12"/>
      <c r="BM25" s="12"/>
      <c r="BN25" s="12">
        <f t="shared" si="10"/>
        <v>61420</v>
      </c>
    </row>
    <row r="26" spans="1:66" s="24" customFormat="1" ht="18" customHeight="1">
      <c r="A26" s="8" t="s">
        <v>13</v>
      </c>
      <c r="B26" s="10">
        <f t="shared" si="3"/>
        <v>61422</v>
      </c>
      <c r="C26" s="10">
        <f t="shared" si="4"/>
        <v>62757</v>
      </c>
      <c r="D26" s="11">
        <f t="shared" si="5"/>
        <v>102.1734883266582</v>
      </c>
      <c r="E26" s="10"/>
      <c r="F26" s="10">
        <f t="shared" si="6"/>
        <v>23387</v>
      </c>
      <c r="G26" s="10">
        <f t="shared" si="7"/>
        <v>22658</v>
      </c>
      <c r="H26" s="11">
        <f t="shared" si="8"/>
        <v>96.88288365331167</v>
      </c>
      <c r="I26" s="10"/>
      <c r="J26" s="10">
        <v>3090</v>
      </c>
      <c r="K26" s="10">
        <v>2822</v>
      </c>
      <c r="L26" s="10">
        <v>11974</v>
      </c>
      <c r="M26" s="10">
        <v>12072</v>
      </c>
      <c r="N26" s="10">
        <v>1578</v>
      </c>
      <c r="O26" s="10">
        <v>1618</v>
      </c>
      <c r="P26" s="10">
        <v>4406</v>
      </c>
      <c r="Q26" s="10">
        <v>4051</v>
      </c>
      <c r="R26" s="10">
        <v>1</v>
      </c>
      <c r="S26" s="10">
        <v>1</v>
      </c>
      <c r="T26" s="10">
        <v>1503</v>
      </c>
      <c r="U26" s="10">
        <v>1533</v>
      </c>
      <c r="V26" s="10">
        <v>5</v>
      </c>
      <c r="W26" s="10">
        <v>5</v>
      </c>
      <c r="X26" s="10">
        <v>330</v>
      </c>
      <c r="Y26" s="10">
        <v>330</v>
      </c>
      <c r="Z26" s="10">
        <v>500</v>
      </c>
      <c r="AA26" s="10">
        <v>226</v>
      </c>
      <c r="AB26" s="10">
        <f t="shared" si="9"/>
        <v>31684</v>
      </c>
      <c r="AC26" s="10">
        <f t="shared" si="9"/>
        <v>32359</v>
      </c>
      <c r="AD26" s="10">
        <v>24776</v>
      </c>
      <c r="AE26" s="10">
        <v>24660</v>
      </c>
      <c r="AF26" s="10">
        <v>1937</v>
      </c>
      <c r="AG26" s="10">
        <v>1937</v>
      </c>
      <c r="AH26" s="10">
        <v>2320</v>
      </c>
      <c r="AI26" s="10">
        <v>2437</v>
      </c>
      <c r="AJ26" s="10">
        <v>2273</v>
      </c>
      <c r="AK26" s="10">
        <v>3325</v>
      </c>
      <c r="AL26" s="10">
        <v>0</v>
      </c>
      <c r="AM26" s="10"/>
      <c r="AN26" s="10">
        <v>378</v>
      </c>
      <c r="AO26" s="10"/>
      <c r="AP26" s="10"/>
      <c r="AQ26" s="10"/>
      <c r="AR26" s="10"/>
      <c r="AS26" s="10"/>
      <c r="AT26" s="10"/>
      <c r="AU26" s="10"/>
      <c r="AV26" s="10">
        <v>55</v>
      </c>
      <c r="AW26" s="10">
        <v>52</v>
      </c>
      <c r="AX26" s="10">
        <v>5</v>
      </c>
      <c r="AY26" s="10">
        <v>5</v>
      </c>
      <c r="AZ26" s="10">
        <f>SUM(BB26,BD26,BH26,BJ26,BL26)</f>
        <v>6291</v>
      </c>
      <c r="BA26" s="10">
        <f>SUM(BC26,BE26,BI26,BK26,BM26)</f>
        <v>7683</v>
      </c>
      <c r="BB26" s="12">
        <v>2291</v>
      </c>
      <c r="BC26" s="12">
        <v>2304</v>
      </c>
      <c r="BD26" s="12"/>
      <c r="BE26" s="12"/>
      <c r="BF26" s="12"/>
      <c r="BG26" s="12"/>
      <c r="BH26" s="12">
        <v>3620</v>
      </c>
      <c r="BI26" s="12">
        <v>3751</v>
      </c>
      <c r="BJ26" s="13">
        <v>380</v>
      </c>
      <c r="BK26" s="12">
        <v>1628</v>
      </c>
      <c r="BL26" s="12"/>
      <c r="BM26" s="12"/>
      <c r="BN26" s="12">
        <f t="shared" si="10"/>
        <v>61422</v>
      </c>
    </row>
    <row r="27" spans="1:66" s="24" customFormat="1" ht="15.75">
      <c r="A27" s="15" t="s">
        <v>58</v>
      </c>
      <c r="B27" s="16">
        <f>SUM(B7:B26)</f>
        <v>614375</v>
      </c>
      <c r="C27" s="16">
        <f>SUM(C6:C26)</f>
        <v>630654.5</v>
      </c>
      <c r="D27" s="17">
        <f>C27/B27*100</f>
        <v>102.64976602238048</v>
      </c>
      <c r="E27" s="16">
        <f>SUM(E6:E26)</f>
        <v>7670</v>
      </c>
      <c r="F27" s="18">
        <f>SUM(F6:F26)</f>
        <v>299073</v>
      </c>
      <c r="G27" s="18">
        <f t="shared" si="7"/>
        <v>292198</v>
      </c>
      <c r="H27" s="11">
        <f>G27/F27*100</f>
        <v>97.70123013444878</v>
      </c>
      <c r="I27" s="16">
        <f>SUM(I6:I26)</f>
        <v>6387</v>
      </c>
      <c r="J27" s="18">
        <f>SUM(J6:J26)</f>
        <v>138676</v>
      </c>
      <c r="K27" s="16">
        <f aca="true" t="shared" si="11" ref="K27:AB27">SUM(K6:K26)</f>
        <v>135096</v>
      </c>
      <c r="L27" s="18">
        <f t="shared" si="11"/>
        <v>97090</v>
      </c>
      <c r="M27" s="16">
        <f t="shared" si="11"/>
        <v>94776</v>
      </c>
      <c r="N27" s="18">
        <f t="shared" si="11"/>
        <v>33065</v>
      </c>
      <c r="O27" s="16">
        <f t="shared" si="11"/>
        <v>33563</v>
      </c>
      <c r="P27" s="18">
        <f t="shared" si="11"/>
        <v>11332</v>
      </c>
      <c r="Q27" s="16">
        <f t="shared" si="11"/>
        <v>10843</v>
      </c>
      <c r="R27" s="18">
        <f t="shared" si="11"/>
        <v>2207</v>
      </c>
      <c r="S27" s="16">
        <f t="shared" si="11"/>
        <v>1299</v>
      </c>
      <c r="T27" s="18">
        <f t="shared" si="11"/>
        <v>4821</v>
      </c>
      <c r="U27" s="16">
        <f t="shared" si="11"/>
        <v>5057</v>
      </c>
      <c r="V27" s="18">
        <f t="shared" si="11"/>
        <v>9663</v>
      </c>
      <c r="W27" s="16">
        <f t="shared" si="11"/>
        <v>9120</v>
      </c>
      <c r="X27" s="18">
        <f t="shared" si="11"/>
        <v>887</v>
      </c>
      <c r="Y27" s="16">
        <f t="shared" si="11"/>
        <v>989</v>
      </c>
      <c r="Z27" s="18">
        <f t="shared" si="11"/>
        <v>1332</v>
      </c>
      <c r="AA27" s="16">
        <f t="shared" si="11"/>
        <v>1455</v>
      </c>
      <c r="AB27" s="18">
        <f t="shared" si="11"/>
        <v>242385</v>
      </c>
      <c r="AC27" s="18">
        <f>SUM(AC7:AC26)</f>
        <v>265199</v>
      </c>
      <c r="AD27" s="18">
        <f aca="true" t="shared" si="12" ref="AD27:AZ27">SUM(AD6:AD26)</f>
        <v>208379</v>
      </c>
      <c r="AE27" s="16">
        <f t="shared" si="12"/>
        <v>228175</v>
      </c>
      <c r="AF27" s="18">
        <f t="shared" si="12"/>
        <v>12616</v>
      </c>
      <c r="AG27" s="16">
        <f t="shared" si="12"/>
        <v>14276</v>
      </c>
      <c r="AH27" s="18">
        <f t="shared" si="12"/>
        <v>4599</v>
      </c>
      <c r="AI27" s="16">
        <f t="shared" si="12"/>
        <v>4816</v>
      </c>
      <c r="AJ27" s="18">
        <f t="shared" si="12"/>
        <v>11938</v>
      </c>
      <c r="AK27" s="16">
        <f t="shared" si="12"/>
        <v>11413</v>
      </c>
      <c r="AL27" s="18">
        <f t="shared" si="12"/>
        <v>920</v>
      </c>
      <c r="AM27" s="16">
        <f t="shared" si="12"/>
        <v>800</v>
      </c>
      <c r="AN27" s="18">
        <f t="shared" si="12"/>
        <v>2673</v>
      </c>
      <c r="AO27" s="16">
        <f t="shared" si="12"/>
        <v>4177</v>
      </c>
      <c r="AP27" s="18">
        <f t="shared" si="12"/>
        <v>845</v>
      </c>
      <c r="AQ27" s="16">
        <f t="shared" si="12"/>
        <v>1231</v>
      </c>
      <c r="AR27" s="18">
        <f t="shared" si="12"/>
        <v>415</v>
      </c>
      <c r="AS27" s="16">
        <f t="shared" si="12"/>
        <v>311</v>
      </c>
      <c r="AT27" s="18">
        <f t="shared" si="12"/>
        <v>0</v>
      </c>
      <c r="AU27" s="16">
        <f t="shared" si="12"/>
        <v>0</v>
      </c>
      <c r="AV27" s="18">
        <f t="shared" si="12"/>
        <v>1798</v>
      </c>
      <c r="AW27" s="16">
        <f t="shared" si="12"/>
        <v>1769</v>
      </c>
      <c r="AX27" s="18">
        <f t="shared" si="12"/>
        <v>1263</v>
      </c>
      <c r="AY27" s="16">
        <f t="shared" si="12"/>
        <v>1131</v>
      </c>
      <c r="AZ27" s="18">
        <f t="shared" si="12"/>
        <v>75356</v>
      </c>
      <c r="BA27" s="18">
        <f>SUM(BA7:BA26)</f>
        <v>70357.5</v>
      </c>
      <c r="BB27" s="19">
        <f>SUM(BB6:BB26)</f>
        <v>13367</v>
      </c>
      <c r="BC27" s="20">
        <f>SUM(BC6:BC26)</f>
        <v>12273</v>
      </c>
      <c r="BD27" s="19">
        <f>SUM(BD6:BD26)</f>
        <v>1086</v>
      </c>
      <c r="BE27" s="19">
        <f>SUM(BE7:BE26)</f>
        <v>693</v>
      </c>
      <c r="BF27" s="19">
        <f>SUM(BF6:BF26)</f>
        <v>27</v>
      </c>
      <c r="BG27" s="19">
        <f>SUM(BG6:BG26)</f>
        <v>63.5</v>
      </c>
      <c r="BH27" s="19">
        <f>SUM(BH6:BH26)</f>
        <v>54010</v>
      </c>
      <c r="BI27" s="20">
        <f>SUM(BI6:BI26)</f>
        <v>49191</v>
      </c>
      <c r="BJ27" s="19">
        <f>SUM(BJ6:BJ26)</f>
        <v>6856</v>
      </c>
      <c r="BK27" s="19">
        <f>SUM(BK7:BK26)</f>
        <v>8127</v>
      </c>
      <c r="BL27" s="19">
        <f>SUM(BL6:BL26)</f>
        <v>10</v>
      </c>
      <c r="BM27" s="19"/>
      <c r="BN27" s="19">
        <f>SUM(BN6:BN26)</f>
        <v>619875</v>
      </c>
    </row>
    <row r="28" spans="1:66" s="24" customFormat="1" ht="15.75">
      <c r="A28" s="21" t="s">
        <v>59</v>
      </c>
      <c r="B28" s="14">
        <v>564799</v>
      </c>
      <c r="C28" s="14">
        <v>578443</v>
      </c>
      <c r="D28" s="22">
        <v>102.41572665673984</v>
      </c>
      <c r="E28" s="14"/>
      <c r="F28" s="10">
        <v>288391</v>
      </c>
      <c r="G28" s="10">
        <v>279771</v>
      </c>
      <c r="H28" s="11">
        <v>97.0110024237927</v>
      </c>
      <c r="I28" s="14"/>
      <c r="J28" s="10">
        <v>120166</v>
      </c>
      <c r="K28" s="14">
        <v>119576</v>
      </c>
      <c r="L28" s="10">
        <v>107807</v>
      </c>
      <c r="M28" s="14">
        <v>102663</v>
      </c>
      <c r="N28" s="10">
        <v>33772</v>
      </c>
      <c r="O28" s="14">
        <v>33337</v>
      </c>
      <c r="P28" s="10">
        <v>11256</v>
      </c>
      <c r="Q28" s="14">
        <v>8857</v>
      </c>
      <c r="R28" s="10">
        <v>1864</v>
      </c>
      <c r="S28" s="14">
        <v>1477</v>
      </c>
      <c r="T28" s="10">
        <v>2213</v>
      </c>
      <c r="U28" s="14">
        <v>2610</v>
      </c>
      <c r="V28" s="10">
        <v>9879</v>
      </c>
      <c r="W28" s="14">
        <v>9893</v>
      </c>
      <c r="X28" s="10">
        <v>1080</v>
      </c>
      <c r="Y28" s="14">
        <v>769</v>
      </c>
      <c r="Z28" s="10">
        <v>354</v>
      </c>
      <c r="AA28" s="14">
        <v>589</v>
      </c>
      <c r="AB28" s="10">
        <v>200110</v>
      </c>
      <c r="AC28" s="10">
        <v>209739</v>
      </c>
      <c r="AD28" s="10">
        <v>177136</v>
      </c>
      <c r="AE28" s="14">
        <v>181831</v>
      </c>
      <c r="AF28" s="10">
        <v>10899</v>
      </c>
      <c r="AG28" s="14">
        <v>11911</v>
      </c>
      <c r="AH28" s="10">
        <v>1573</v>
      </c>
      <c r="AI28" s="14">
        <v>1573</v>
      </c>
      <c r="AJ28" s="10">
        <v>5480</v>
      </c>
      <c r="AK28" s="14">
        <v>11086</v>
      </c>
      <c r="AL28" s="10">
        <v>1093</v>
      </c>
      <c r="AM28" s="14">
        <v>1656</v>
      </c>
      <c r="AN28" s="10">
        <v>1374</v>
      </c>
      <c r="AO28" s="14">
        <v>1538</v>
      </c>
      <c r="AP28" s="10">
        <v>2000</v>
      </c>
      <c r="AQ28" s="14">
        <v>0</v>
      </c>
      <c r="AR28" s="10">
        <v>555</v>
      </c>
      <c r="AS28" s="14">
        <v>0</v>
      </c>
      <c r="AT28" s="10">
        <v>0</v>
      </c>
      <c r="AU28" s="14">
        <v>0</v>
      </c>
      <c r="AV28" s="10">
        <v>1233.8</v>
      </c>
      <c r="AW28" s="14">
        <v>1646</v>
      </c>
      <c r="AX28" s="10">
        <v>996.2</v>
      </c>
      <c r="AY28" s="14">
        <v>874</v>
      </c>
      <c r="AZ28" s="10">
        <v>74068</v>
      </c>
      <c r="BA28" s="10">
        <v>86413</v>
      </c>
      <c r="BB28" s="12">
        <v>13486</v>
      </c>
      <c r="BC28" s="23">
        <v>13303</v>
      </c>
      <c r="BD28" s="12">
        <v>1153</v>
      </c>
      <c r="BE28" s="12">
        <v>1976</v>
      </c>
      <c r="BF28" s="12">
        <v>0</v>
      </c>
      <c r="BG28" s="12">
        <v>0</v>
      </c>
      <c r="BH28" s="12">
        <v>53569</v>
      </c>
      <c r="BI28" s="23">
        <v>62308</v>
      </c>
      <c r="BJ28" s="12">
        <v>5850</v>
      </c>
      <c r="BK28" s="23">
        <v>8816</v>
      </c>
      <c r="BL28" s="12">
        <v>10</v>
      </c>
      <c r="BM28" s="12"/>
      <c r="BN28" s="12">
        <v>565185</v>
      </c>
    </row>
  </sheetData>
  <sheetProtection/>
  <mergeCells count="38">
    <mergeCell ref="B1:AC1"/>
    <mergeCell ref="AF1:AG1"/>
    <mergeCell ref="AZ1:BA1"/>
    <mergeCell ref="A3:A5"/>
    <mergeCell ref="B3:E4"/>
    <mergeCell ref="AV3:AW4"/>
    <mergeCell ref="AX3:AY4"/>
    <mergeCell ref="F3:AA3"/>
    <mergeCell ref="P4:Q4"/>
    <mergeCell ref="Z4:AA4"/>
    <mergeCell ref="F4:I4"/>
    <mergeCell ref="J4:K4"/>
    <mergeCell ref="L4:M4"/>
    <mergeCell ref="N4:O4"/>
    <mergeCell ref="AB4:AC4"/>
    <mergeCell ref="AD4:AE4"/>
    <mergeCell ref="R4:S4"/>
    <mergeCell ref="T4:U4"/>
    <mergeCell ref="V4:W4"/>
    <mergeCell ref="X4:Y4"/>
    <mergeCell ref="AH4:AI4"/>
    <mergeCell ref="AB3:AU3"/>
    <mergeCell ref="AZ3:BM3"/>
    <mergeCell ref="AF4:AG4"/>
    <mergeCell ref="AR4:AS4"/>
    <mergeCell ref="AT4:AU4"/>
    <mergeCell ref="BJ4:BK4"/>
    <mergeCell ref="BF4:BG4"/>
    <mergeCell ref="AJ4:AK4"/>
    <mergeCell ref="AL4:AM4"/>
    <mergeCell ref="AN4:AO4"/>
    <mergeCell ref="AP4:AQ4"/>
    <mergeCell ref="BL4:BM4"/>
    <mergeCell ref="BN3:BN5"/>
    <mergeCell ref="AZ4:BA4"/>
    <mergeCell ref="BB4:BC4"/>
    <mergeCell ref="BD4:BE4"/>
    <mergeCell ref="BH4:BI4"/>
  </mergeCells>
  <printOptions/>
  <pageMargins left="0.7" right="0.7" top="0.75" bottom="0.75" header="0.3" footer="0.3"/>
  <pageSetup horizontalDpi="600" verticalDpi="600" orientation="landscape" paperSize="9" scale="85" r:id="rId1"/>
  <colBreaks count="3" manualBreakCount="3">
    <brk id="15" max="27" man="1"/>
    <brk id="33" max="65535" man="1"/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2016-06-01T06:52:37Z</cp:lastPrinted>
  <dcterms:created xsi:type="dcterms:W3CDTF">2015-09-15T07:38:08Z</dcterms:created>
  <dcterms:modified xsi:type="dcterms:W3CDTF">2016-06-01T07:22:03Z</dcterms:modified>
  <cp:category/>
  <cp:version/>
  <cp:contentType/>
  <cp:contentStatus/>
</cp:coreProperties>
</file>