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<sst xmlns="http://schemas.openxmlformats.org/spreadsheetml/2006/main" count="215" uniqueCount="118">
  <si>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</si>
  <si>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</si>
  <si>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</si>
  <si>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</si>
  <si>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</si>
  <si>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</si>
  <si>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</si>
  <si>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</si>
  <si>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</si>
  <si>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</si>
  <si>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</si>
  <si>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</si>
  <si>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</si>
  <si>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</si>
  <si>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</si>
  <si>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</si>
  <si>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</si>
  <si>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</si>
  <si>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</si>
  <si>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</si>
  <si>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</si>
  <si>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</si>
  <si>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</si>
  <si>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</si>
  <si>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</si>
  <si>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</si>
  <si>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</si>
  <si>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</si>
  <si>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</si>
  <si>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</si>
  <si>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</si>
  <si>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</si>
  <si>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</si>
  <si>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</si>
  <si>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</si>
  <si>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</si>
  <si>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</si>
  <si>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</si>
  <si>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</si>
  <si>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</si>
  <si>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</si>
  <si>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</si>
  <si>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</si>
  <si>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</si>
  <si>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</si>
  <si>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</si>
  <si>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</si>
  <si>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</si>
  <si>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</si>
  <si>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</si>
  <si>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</si>
  <si>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</si>
  <si>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</si>
  <si>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</si>
  <si>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</si>
  <si>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</si>
  <si>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</si>
  <si>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</si>
  <si>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</si>
  <si>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</si>
  <si>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</si>
  <si>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</si>
  <si>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</si>
  <si>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</si>
  <si>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</si>
  <si>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</si>
  <si>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</si>
  <si>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</si>
  <si>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</si>
  <si>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</si>
  <si>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</si>
  <si>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</si>
  <si>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</si>
  <si>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</si>
  <si>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</si>
  <si>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</si>
  <si>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</si>
  <si>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</si>
  <si>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</si>
  <si>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</si>
  <si>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</si>
  <si>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</si>
  <si>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</si>
  <si>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</si>
  <si>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</si>
  <si>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</si>
  <si>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</si>
  <si>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</si>
  <si>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</si>
  <si>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</si>
  <si>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</si>
  <si>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</si>
  <si>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</si>
  <si>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</si>
  <si>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</si>
  <si>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</si>
  <si>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</si>
  <si>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</si>
  <si>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</si>
  <si>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</si>
  <si>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</si>
  <si>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</si>
  <si>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</si>
  <si>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</si>
  <si>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</si>
  <si>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</si>
  <si>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</si>
  <si>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</si>
  <si>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</si>
  <si>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</si>
  <si>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</si>
  <si>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</si>
  <si>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</si>
  <si>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</si>
  <si>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</si>
  <si>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Леккарственные травы (фацелия)</t>
  </si>
  <si>
    <t>28.04</t>
  </si>
  <si>
    <t>29.04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</si>
</sst>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2" fontId="28" fillId="0" borderId="17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7" xfId="53" applyFont="1" applyBorder="1" applyAlignment="1">
      <alignment horizontal="center" vertical="center" wrapText="1"/>
      <protection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0" applyFont="1" applyBorder="1" applyAlignment="1" applyProtection="1">
      <alignment horizontal="center" vertical="center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19" fillId="0" borderId="86" xfId="61" applyFont="1" applyBorder="1" applyAlignment="1" applyProtection="1">
      <alignment horizontal="center"/>
      <protection locked="0"/>
    </xf>
    <xf numFmtId="0" fontId="20" fillId="0" borderId="87" xfId="61" applyFont="1" applyBorder="1" applyAlignment="1" applyProtection="1">
      <alignment horizontal="left" vertical="center"/>
      <protection locked="0"/>
    </xf>
    <xf numFmtId="0" fontId="19" fillId="0" borderId="88" xfId="61" applyFont="1" applyBorder="1" applyAlignment="1" applyProtection="1">
      <alignment horizontal="center"/>
      <protection locked="0"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89" xfId="60" applyFont="1" applyBorder="1" applyAlignment="1" applyProtection="1">
      <alignment horizontal="center"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0" xfId="60" applyFont="1" applyBorder="1" applyAlignment="1" applyProtection="1">
      <alignment horizontal="center"/>
      <protection locked="0"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19" fillId="0" borderId="89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91" xfId="56" applyFont="1" applyBorder="1" applyAlignment="1">
      <alignment horizontal="center" vertical="center"/>
      <protection/>
    </xf>
    <xf numFmtId="0" fontId="19" fillId="0" borderId="48" xfId="56" applyFont="1" applyBorder="1" applyAlignment="1">
      <alignment horizontal="center"/>
      <protection/>
    </xf>
    <xf numFmtId="0" fontId="19" fillId="0" borderId="92" xfId="56" applyFont="1" applyBorder="1" applyAlignment="1">
      <alignment horizontal="center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0" fillId="0" borderId="94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42495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/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9575</v>
      </c>
      <c r="D8" s="11">
        <f t="shared" si="0"/>
        <v>97.45547073791349</v>
      </c>
      <c r="E8" s="50"/>
      <c r="F8" s="51">
        <v>1</v>
      </c>
      <c r="G8" s="27">
        <v>10550</v>
      </c>
      <c r="H8" s="20">
        <v>10550</v>
      </c>
      <c r="I8" s="28">
        <f aca="true" t="shared" si="1" ref="I8:I26">H8/G8*100</f>
        <v>100</v>
      </c>
      <c r="J8" s="29"/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/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/>
      <c r="G10" s="30">
        <v>14717</v>
      </c>
      <c r="H10" s="20">
        <v>14717</v>
      </c>
      <c r="I10" s="28">
        <f t="shared" si="1"/>
        <v>100</v>
      </c>
      <c r="J10" s="29"/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23529</v>
      </c>
      <c r="D12" s="11">
        <f t="shared" si="0"/>
        <v>91.12350412454978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/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/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31132</v>
      </c>
      <c r="I15" s="28">
        <f t="shared" si="1"/>
        <v>100</v>
      </c>
      <c r="J15" s="29"/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13289</v>
      </c>
      <c r="I17" s="28">
        <f t="shared" si="1"/>
        <v>100</v>
      </c>
      <c r="J17" s="29"/>
    </row>
    <row r="18" spans="1:10" ht="21" customHeight="1">
      <c r="A18" s="73" t="s">
        <v>40</v>
      </c>
      <c r="B18" s="12">
        <v>11369</v>
      </c>
      <c r="C18" s="10">
        <v>11050</v>
      </c>
      <c r="D18" s="11">
        <f t="shared" si="0"/>
        <v>97.19412437329581</v>
      </c>
      <c r="E18" s="50"/>
      <c r="F18" s="51">
        <v>3</v>
      </c>
      <c r="G18" s="30">
        <v>29382</v>
      </c>
      <c r="H18" s="20">
        <v>29382</v>
      </c>
      <c r="I18" s="28">
        <f t="shared" si="1"/>
        <v>100</v>
      </c>
      <c r="J18" s="29"/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1523</v>
      </c>
      <c r="D20" s="11">
        <f t="shared" si="0"/>
        <v>19.488163787587972</v>
      </c>
      <c r="E20" s="50"/>
      <c r="F20" s="51">
        <v>4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31500</v>
      </c>
      <c r="I21" s="28">
        <f t="shared" si="1"/>
        <v>100</v>
      </c>
      <c r="J21" s="29"/>
    </row>
    <row r="22" spans="1:10" ht="20.25" customHeight="1">
      <c r="A22" s="73" t="s">
        <v>44</v>
      </c>
      <c r="B22" s="12">
        <v>16252</v>
      </c>
      <c r="C22" s="10">
        <v>14945</v>
      </c>
      <c r="D22" s="11">
        <f>C22/B22*100</f>
        <v>91.95791287226187</v>
      </c>
      <c r="E22" s="50"/>
      <c r="F22" s="51"/>
      <c r="G22" s="30">
        <v>22755</v>
      </c>
      <c r="H22" s="20">
        <v>22755</v>
      </c>
      <c r="I22" s="28">
        <f t="shared" si="1"/>
        <v>100</v>
      </c>
      <c r="J22" s="29"/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14760</v>
      </c>
      <c r="I23" s="28">
        <f t="shared" si="1"/>
        <v>100</v>
      </c>
      <c r="J23" s="29"/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24000</v>
      </c>
      <c r="I24" s="28">
        <f t="shared" si="1"/>
        <v>100</v>
      </c>
      <c r="J24" s="29"/>
    </row>
    <row r="25" spans="1:10" ht="20.25" customHeight="1">
      <c r="A25" s="73" t="s">
        <v>47</v>
      </c>
      <c r="B25" s="9">
        <v>16419</v>
      </c>
      <c r="C25" s="10">
        <v>16419</v>
      </c>
      <c r="D25" s="11">
        <f>C25/B25*100</f>
        <v>100</v>
      </c>
      <c r="E25" s="50"/>
      <c r="F25" s="51"/>
      <c r="G25" s="30">
        <v>59752</v>
      </c>
      <c r="H25" s="20">
        <v>59752</v>
      </c>
      <c r="I25" s="28">
        <f t="shared" si="1"/>
        <v>100</v>
      </c>
      <c r="J25" s="29"/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48550</v>
      </c>
      <c r="I26" s="28">
        <f t="shared" si="1"/>
        <v>100</v>
      </c>
      <c r="J26" s="29"/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235650</v>
      </c>
      <c r="D28" s="85">
        <f>C28/B28*100</f>
        <v>91.39140653178048</v>
      </c>
      <c r="E28" s="54">
        <f>SUM(E6:E26)</f>
        <v>0</v>
      </c>
      <c r="F28" s="54">
        <f>SUM(F6:F26)</f>
        <v>28</v>
      </c>
      <c r="G28" s="86">
        <f>SUM(G7:G27)</f>
        <v>501115</v>
      </c>
      <c r="H28" s="32">
        <f>SUM(H7:H27)</f>
        <v>501115</v>
      </c>
      <c r="I28" s="87">
        <f>H28/G28*100</f>
        <v>100</v>
      </c>
      <c r="J28" s="88">
        <f>SUM(J8:J27)</f>
        <v>0</v>
      </c>
    </row>
    <row r="29" spans="1:10" ht="18" customHeight="1" thickBot="1">
      <c r="A29" s="16" t="s">
        <v>50</v>
      </c>
      <c r="B29" s="17">
        <v>213657</v>
      </c>
      <c r="C29" s="18">
        <v>191973</v>
      </c>
      <c r="D29" s="19">
        <v>89.8510229011921</v>
      </c>
      <c r="E29" s="80">
        <v>0</v>
      </c>
      <c r="F29" s="81">
        <v>57</v>
      </c>
      <c r="G29" s="82">
        <v>447281</v>
      </c>
      <c r="H29" s="82">
        <v>409776</v>
      </c>
      <c r="I29" s="82">
        <v>91.61489086279096</v>
      </c>
      <c r="J29" s="82">
        <v>200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89"/>
      <c r="O1" s="176">
        <v>42495</v>
      </c>
      <c r="P1" s="176"/>
    </row>
    <row r="2" spans="1:16" ht="16.5" thickBot="1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P2" s="178"/>
    </row>
    <row r="3" spans="1:16" ht="12.75" customHeight="1" thickBot="1">
      <c r="A3" s="182" t="s">
        <v>97</v>
      </c>
      <c r="B3" s="169" t="s">
        <v>98</v>
      </c>
      <c r="C3" s="169"/>
      <c r="D3" s="169"/>
      <c r="E3" s="185" t="s">
        <v>99</v>
      </c>
      <c r="F3" s="185"/>
      <c r="G3" s="185"/>
      <c r="H3" s="185"/>
      <c r="I3" s="185"/>
      <c r="J3" s="185"/>
      <c r="K3" s="171" t="s">
        <v>100</v>
      </c>
      <c r="L3" s="171"/>
      <c r="M3" s="169" t="s">
        <v>101</v>
      </c>
      <c r="N3" s="169"/>
      <c r="O3" s="169"/>
      <c r="P3" s="169"/>
    </row>
    <row r="4" spans="1:16" ht="16.5" customHeight="1" thickBot="1">
      <c r="A4" s="182"/>
      <c r="B4" s="179" t="s">
        <v>102</v>
      </c>
      <c r="C4" s="180" t="s">
        <v>103</v>
      </c>
      <c r="D4" s="180"/>
      <c r="E4" s="185"/>
      <c r="F4" s="185"/>
      <c r="G4" s="185"/>
      <c r="H4" s="185"/>
      <c r="I4" s="185"/>
      <c r="J4" s="185"/>
      <c r="K4" s="181" t="s">
        <v>104</v>
      </c>
      <c r="L4" s="181"/>
      <c r="M4" s="172" t="s">
        <v>105</v>
      </c>
      <c r="N4" s="172"/>
      <c r="O4" s="170" t="s">
        <v>20</v>
      </c>
      <c r="P4" s="170"/>
    </row>
    <row r="5" spans="1:16" ht="16.5" thickBot="1">
      <c r="A5" s="182"/>
      <c r="B5" s="179"/>
      <c r="C5" s="183" t="s">
        <v>106</v>
      </c>
      <c r="D5" s="183"/>
      <c r="E5" s="184" t="s">
        <v>107</v>
      </c>
      <c r="F5" s="184"/>
      <c r="G5" s="186" t="s">
        <v>21</v>
      </c>
      <c r="H5" s="186"/>
      <c r="I5" s="187" t="s">
        <v>108</v>
      </c>
      <c r="J5" s="187"/>
      <c r="K5" s="174" t="s">
        <v>109</v>
      </c>
      <c r="L5" s="174"/>
      <c r="M5" s="173" t="s">
        <v>21</v>
      </c>
      <c r="N5" s="173"/>
      <c r="O5" s="168" t="s">
        <v>21</v>
      </c>
      <c r="P5" s="168"/>
    </row>
    <row r="6" spans="1:16" ht="16.5" thickBot="1">
      <c r="A6" s="182"/>
      <c r="B6" s="179"/>
      <c r="C6" s="90" t="s">
        <v>116</v>
      </c>
      <c r="D6" s="90" t="s">
        <v>117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44.4</v>
      </c>
      <c r="F7" s="100">
        <v>41.2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1174.2</v>
      </c>
      <c r="F8" s="113">
        <v>896.1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269</v>
      </c>
      <c r="N8" s="119">
        <v>278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1277.1</v>
      </c>
      <c r="F9" s="113">
        <v>1019.7</v>
      </c>
      <c r="G9" s="112">
        <v>11.6</v>
      </c>
      <c r="H9" s="114">
        <v>9.9</v>
      </c>
      <c r="I9" s="112">
        <v>9.5</v>
      </c>
      <c r="J9" s="115">
        <v>9.9</v>
      </c>
      <c r="K9" s="116">
        <f t="shared" si="0"/>
        <v>10.095735422106179</v>
      </c>
      <c r="L9" s="117">
        <v>10.860215053763442</v>
      </c>
      <c r="M9" s="118">
        <v>504</v>
      </c>
      <c r="N9" s="119">
        <v>440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333</v>
      </c>
      <c r="E10" s="112">
        <v>319.2</v>
      </c>
      <c r="F10" s="113">
        <v>226.6</v>
      </c>
      <c r="G10" s="112">
        <v>2.8</v>
      </c>
      <c r="H10" s="114">
        <v>2.2</v>
      </c>
      <c r="I10" s="112">
        <v>2.7</v>
      </c>
      <c r="J10" s="115">
        <v>2.2</v>
      </c>
      <c r="K10" s="116">
        <f t="shared" si="0"/>
        <v>8.408408408408409</v>
      </c>
      <c r="L10" s="117">
        <v>8.070175438596491</v>
      </c>
      <c r="M10" s="118">
        <v>394</v>
      </c>
      <c r="N10" s="119">
        <v>362.5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798.6</v>
      </c>
      <c r="F11" s="113">
        <v>710.7</v>
      </c>
      <c r="G11" s="112">
        <v>7.2</v>
      </c>
      <c r="H11" s="114">
        <v>6.9</v>
      </c>
      <c r="I11" s="112">
        <v>6.3</v>
      </c>
      <c r="J11" s="115">
        <v>6.1</v>
      </c>
      <c r="K11" s="116">
        <f t="shared" si="0"/>
        <v>10.434782608695652</v>
      </c>
      <c r="L11" s="117">
        <v>9.710144927536232</v>
      </c>
      <c r="M11" s="118">
        <v>689</v>
      </c>
      <c r="N11" s="119">
        <v>519</v>
      </c>
      <c r="O11" s="120">
        <v>7</v>
      </c>
      <c r="P11" s="121">
        <v>7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786.9</v>
      </c>
      <c r="F12" s="113">
        <v>638.6</v>
      </c>
      <c r="G12" s="112">
        <v>7</v>
      </c>
      <c r="H12" s="114">
        <v>6.2</v>
      </c>
      <c r="I12" s="112">
        <v>6.8</v>
      </c>
      <c r="J12" s="115">
        <v>5.7</v>
      </c>
      <c r="K12" s="116">
        <f t="shared" si="0"/>
        <v>15.250544662309368</v>
      </c>
      <c r="L12" s="117">
        <v>14.219114219114218</v>
      </c>
      <c r="M12" s="118">
        <v>941.4</v>
      </c>
      <c r="N12" s="119">
        <v>501.3</v>
      </c>
      <c r="O12" s="120">
        <v>9.2</v>
      </c>
      <c r="P12" s="121">
        <v>5.3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1698.6</v>
      </c>
      <c r="F13" s="113">
        <v>1823.1</v>
      </c>
      <c r="G13" s="112">
        <v>14.9</v>
      </c>
      <c r="H13" s="114">
        <v>17.7</v>
      </c>
      <c r="I13" s="112">
        <v>13</v>
      </c>
      <c r="J13" s="115">
        <v>15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404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3727.8</v>
      </c>
      <c r="F14" s="113">
        <v>4326</v>
      </c>
      <c r="G14" s="112">
        <v>32.7</v>
      </c>
      <c r="H14" s="114">
        <v>42</v>
      </c>
      <c r="I14" s="112">
        <v>28.7</v>
      </c>
      <c r="J14" s="115">
        <v>37.8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706</v>
      </c>
      <c r="E15" s="112">
        <v>697.9</v>
      </c>
      <c r="F15" s="113">
        <v>648.9</v>
      </c>
      <c r="G15" s="112">
        <v>6.9</v>
      </c>
      <c r="H15" s="114">
        <v>6.3</v>
      </c>
      <c r="I15" s="112">
        <v>6.4</v>
      </c>
      <c r="J15" s="115">
        <v>5.7</v>
      </c>
      <c r="K15" s="116">
        <f t="shared" si="0"/>
        <v>9.773371104815864</v>
      </c>
      <c r="L15" s="117">
        <v>9.538461538461538</v>
      </c>
      <c r="M15" s="118">
        <v>33.3</v>
      </c>
      <c r="N15" s="119">
        <v>29.7</v>
      </c>
      <c r="O15" s="120">
        <v>0.3</v>
      </c>
      <c r="P15" s="121">
        <v>0.3</v>
      </c>
    </row>
    <row r="16" spans="1:16" ht="18.7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983.7</v>
      </c>
      <c r="F16" s="113">
        <v>885.8</v>
      </c>
      <c r="G16" s="112">
        <v>9.7</v>
      </c>
      <c r="H16" s="114">
        <v>8.6</v>
      </c>
      <c r="I16" s="112">
        <v>8.9</v>
      </c>
      <c r="J16" s="115">
        <v>7.5</v>
      </c>
      <c r="K16" s="116">
        <f t="shared" si="0"/>
        <v>16.006600660066006</v>
      </c>
      <c r="L16" s="117">
        <v>12.733446519524618</v>
      </c>
      <c r="M16" s="118">
        <v>1162</v>
      </c>
      <c r="N16" s="119">
        <v>1100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1618.8</v>
      </c>
      <c r="F17" s="113">
        <v>1390.5</v>
      </c>
      <c r="G17" s="112">
        <v>14.2</v>
      </c>
      <c r="H17" s="114">
        <v>13.5</v>
      </c>
      <c r="I17" s="112">
        <v>13.6</v>
      </c>
      <c r="J17" s="115">
        <v>12.8</v>
      </c>
      <c r="K17" s="116">
        <f t="shared" si="0"/>
        <v>14.947368421052632</v>
      </c>
      <c r="L17" s="117">
        <v>14.759725400457667</v>
      </c>
      <c r="M17" s="118">
        <v>990</v>
      </c>
      <c r="N17" s="119">
        <v>469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732.2</v>
      </c>
      <c r="F18" s="113">
        <v>195.7</v>
      </c>
      <c r="G18" s="112">
        <v>3.8</v>
      </c>
      <c r="H18" s="114">
        <v>1.9</v>
      </c>
      <c r="I18" s="112">
        <v>2.7</v>
      </c>
      <c r="J18" s="115">
        <v>1.5</v>
      </c>
      <c r="K18" s="116">
        <f t="shared" si="0"/>
        <v>9.947643979057592</v>
      </c>
      <c r="L18" s="117">
        <v>6.967213114754099</v>
      </c>
      <c r="M18" s="118">
        <v>821.3</v>
      </c>
      <c r="N18" s="119">
        <v>207.8</v>
      </c>
      <c r="O18" s="120">
        <v>9.7</v>
      </c>
      <c r="P18" s="121">
        <v>2.5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1469.7</v>
      </c>
      <c r="F19" s="113">
        <v>1328.7</v>
      </c>
      <c r="G19" s="112">
        <v>12.8</v>
      </c>
      <c r="H19" s="114">
        <v>12.9</v>
      </c>
      <c r="I19" s="112">
        <v>11.3</v>
      </c>
      <c r="J19" s="115">
        <v>10.9</v>
      </c>
      <c r="K19" s="116">
        <f t="shared" si="0"/>
        <v>9.322651128914787</v>
      </c>
      <c r="L19" s="117">
        <v>9.298780487804878</v>
      </c>
      <c r="M19" s="118">
        <v>427</v>
      </c>
      <c r="N19" s="119">
        <v>393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1803</v>
      </c>
      <c r="F20" s="113">
        <v>1915.8</v>
      </c>
      <c r="G20" s="112">
        <v>16.2</v>
      </c>
      <c r="H20" s="114">
        <v>18.6</v>
      </c>
      <c r="I20" s="112">
        <v>14.4</v>
      </c>
      <c r="J20" s="115">
        <v>16.7</v>
      </c>
      <c r="K20" s="116">
        <f t="shared" si="0"/>
        <v>12.646370023419204</v>
      </c>
      <c r="L20" s="117">
        <v>12.2445141065831</v>
      </c>
      <c r="M20" s="118">
        <v>89.2</v>
      </c>
      <c r="N20" s="119">
        <v>110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650.4</v>
      </c>
      <c r="F21" s="113">
        <v>782.8</v>
      </c>
      <c r="G21" s="112">
        <v>6.3</v>
      </c>
      <c r="H21" s="114">
        <v>7.6</v>
      </c>
      <c r="I21" s="112">
        <v>5.8</v>
      </c>
      <c r="J21" s="115">
        <v>6.9</v>
      </c>
      <c r="K21" s="116">
        <f t="shared" si="0"/>
        <v>6.548856548856548</v>
      </c>
      <c r="L21" s="117">
        <v>7.868852459016393</v>
      </c>
      <c r="M21" s="118">
        <v>235.6</v>
      </c>
      <c r="N21" s="119">
        <v>238.4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1322.7</v>
      </c>
      <c r="F22" s="113">
        <v>1256.6</v>
      </c>
      <c r="G22" s="112">
        <v>12.4</v>
      </c>
      <c r="H22" s="114">
        <v>12.2</v>
      </c>
      <c r="I22" s="112">
        <v>11.1</v>
      </c>
      <c r="J22" s="115">
        <v>10.8</v>
      </c>
      <c r="K22" s="116">
        <f t="shared" si="0"/>
        <v>12.338308457711443</v>
      </c>
      <c r="L22" s="117">
        <v>11</v>
      </c>
      <c r="M22" s="118">
        <v>928</v>
      </c>
      <c r="N22" s="119">
        <v>804</v>
      </c>
      <c r="O22" s="120">
        <v>7.7</v>
      </c>
      <c r="P22" s="121">
        <v>8.2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1976</v>
      </c>
      <c r="E23" s="112">
        <v>4183.8</v>
      </c>
      <c r="F23" s="113">
        <v>4140.6</v>
      </c>
      <c r="G23" s="112">
        <v>36.3</v>
      </c>
      <c r="H23" s="114">
        <v>40.2</v>
      </c>
      <c r="I23" s="112">
        <v>36</v>
      </c>
      <c r="J23" s="115">
        <v>35.2</v>
      </c>
      <c r="K23" s="116">
        <f t="shared" si="0"/>
        <v>18.370445344129553</v>
      </c>
      <c r="L23" s="117">
        <v>18.6009975062344</v>
      </c>
      <c r="M23" s="118">
        <v>321</v>
      </c>
      <c r="N23" s="119">
        <v>351.5</v>
      </c>
      <c r="O23" s="120">
        <v>4</v>
      </c>
      <c r="P23" s="121">
        <v>3.8</v>
      </c>
    </row>
    <row r="24" spans="1:16" ht="20.25" customHeight="1">
      <c r="A24" s="123" t="s">
        <v>11</v>
      </c>
      <c r="B24" s="110">
        <v>328</v>
      </c>
      <c r="C24" s="111">
        <v>358</v>
      </c>
      <c r="D24" s="111">
        <v>358</v>
      </c>
      <c r="E24" s="112">
        <v>504</v>
      </c>
      <c r="F24" s="113">
        <v>195.7</v>
      </c>
      <c r="G24" s="112">
        <v>3.1</v>
      </c>
      <c r="H24" s="114">
        <v>1.9</v>
      </c>
      <c r="I24" s="112">
        <v>1.9</v>
      </c>
      <c r="J24" s="115">
        <v>1.1</v>
      </c>
      <c r="K24" s="116">
        <f t="shared" si="0"/>
        <v>8.65921787709497</v>
      </c>
      <c r="L24" s="117">
        <v>7.171314741035856</v>
      </c>
      <c r="M24" s="118">
        <v>978</v>
      </c>
      <c r="N24" s="119">
        <v>300</v>
      </c>
      <c r="O24" s="120">
        <v>2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1881</v>
      </c>
      <c r="F25" s="113">
        <v>1689.2</v>
      </c>
      <c r="G25" s="112">
        <v>16.5</v>
      </c>
      <c r="H25" s="114">
        <v>16.4</v>
      </c>
      <c r="I25" s="112">
        <v>15.5</v>
      </c>
      <c r="J25" s="115">
        <v>14.8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513.3</v>
      </c>
      <c r="F26" s="113">
        <v>463.5</v>
      </c>
      <c r="G26" s="112">
        <v>4.7</v>
      </c>
      <c r="H26" s="114">
        <v>4.5</v>
      </c>
      <c r="I26" s="112">
        <v>4.1</v>
      </c>
      <c r="J26" s="115">
        <v>3.8</v>
      </c>
      <c r="K26" s="116">
        <f>G26/D26*1000</f>
        <v>8.719851576994435</v>
      </c>
      <c r="L26" s="117">
        <v>7.731092436974789</v>
      </c>
      <c r="M26" s="118">
        <v>1543</v>
      </c>
      <c r="N26" s="119">
        <v>1295</v>
      </c>
      <c r="O26" s="120">
        <v>10</v>
      </c>
      <c r="P26" s="121">
        <v>10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5016.9</v>
      </c>
      <c r="F27" s="113">
        <v>4686.5</v>
      </c>
      <c r="G27" s="112">
        <v>44.8</v>
      </c>
      <c r="H27" s="114">
        <v>45.5</v>
      </c>
      <c r="I27" s="112">
        <v>40.8</v>
      </c>
      <c r="J27" s="115">
        <v>38.4</v>
      </c>
      <c r="K27" s="116">
        <f t="shared" si="0"/>
        <v>11.72161172161172</v>
      </c>
      <c r="L27" s="117">
        <v>11.2</v>
      </c>
      <c r="M27" s="118">
        <v>874</v>
      </c>
      <c r="N27" s="119">
        <v>764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79.8</v>
      </c>
      <c r="F28" s="128">
        <v>72.1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23537</v>
      </c>
      <c r="D29" s="139">
        <f>SUM(D7:D28)</f>
        <v>23544</v>
      </c>
      <c r="E29" s="140">
        <f>SUM(E7:E28)</f>
        <v>31283.999999999996</v>
      </c>
      <c r="F29" s="141">
        <v>29334.4</v>
      </c>
      <c r="G29" s="142">
        <f>SUM(G7:G28)</f>
        <v>275.29999999999995</v>
      </c>
      <c r="H29" s="143">
        <v>284.8</v>
      </c>
      <c r="I29" s="144">
        <f>SUM(I7:I28)</f>
        <v>250.00000000000003</v>
      </c>
      <c r="J29" s="143">
        <f>SUM(J7:J28)</f>
        <v>252.80000000000004</v>
      </c>
      <c r="K29" s="145">
        <f>G29/D29*1000</f>
        <v>11.693000339789329</v>
      </c>
      <c r="L29" s="145">
        <f>H29/E29*1000</f>
        <v>9.103695179644548</v>
      </c>
      <c r="M29" s="144">
        <f>SUM(M7:M28)</f>
        <v>13332.300000000001</v>
      </c>
      <c r="N29" s="146">
        <v>10397.7</v>
      </c>
      <c r="O29" s="144">
        <f>SUM(O7:O28)</f>
        <v>125.50000000000001</v>
      </c>
      <c r="P29" s="146">
        <v>114.3</v>
      </c>
    </row>
  </sheetData>
  <mergeCells count="21"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  <mergeCell ref="A1:M1"/>
    <mergeCell ref="O1:P1"/>
    <mergeCell ref="A2:M2"/>
    <mergeCell ref="N2:P2"/>
    <mergeCell ref="O5:P5"/>
    <mergeCell ref="M3:P3"/>
    <mergeCell ref="O4:P4"/>
    <mergeCell ref="K3:L3"/>
    <mergeCell ref="M4:N4"/>
    <mergeCell ref="M5:N5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75390625" style="0" customWidth="1"/>
    <col min="4" max="4" width="6.625" style="0" customWidth="1"/>
    <col min="5" max="6" width="7.75390625" style="0" customWidth="1"/>
    <col min="7" max="7" width="10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753906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875" style="0" customWidth="1"/>
    <col min="30" max="30" width="8.25390625" style="0" customWidth="1"/>
    <col min="31" max="31" width="7.75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8.75390625" style="0" customWidth="1"/>
    <col min="59" max="59" width="8.125" style="0" customWidth="1"/>
    <col min="60" max="60" width="6.75390625" style="0" customWidth="1"/>
    <col min="61" max="61" width="6.625" style="0" customWidth="1"/>
    <col min="62" max="62" width="7.00390625" style="0" customWidth="1"/>
    <col min="63" max="63" width="6.375" style="0" customWidth="1"/>
    <col min="64" max="64" width="7.25390625" style="0" customWidth="1"/>
    <col min="65" max="65" width="5.75390625" style="0" customWidth="1"/>
  </cols>
  <sheetData>
    <row r="1" spans="1:66" ht="18.75">
      <c r="A1" s="33"/>
      <c r="B1" s="206" t="s">
        <v>53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35"/>
      <c r="AE1" s="35"/>
      <c r="AF1" s="207"/>
      <c r="AG1" s="208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207">
        <v>42495</v>
      </c>
      <c r="BA1" s="207"/>
      <c r="BB1" s="45"/>
      <c r="BC1" s="45"/>
      <c r="BD1" s="45"/>
      <c r="BE1" s="45"/>
      <c r="BF1" s="45"/>
      <c r="BG1" s="45"/>
      <c r="BH1" s="45"/>
      <c r="BI1" s="45"/>
      <c r="BJ1" s="36"/>
      <c r="BK1" s="36"/>
      <c r="BL1" s="36"/>
      <c r="BM1" s="36"/>
      <c r="BN1" s="36"/>
    </row>
    <row r="2" spans="1:66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57"/>
      <c r="BI2" s="57"/>
      <c r="BJ2" s="36"/>
      <c r="BK2" s="36"/>
      <c r="BL2" s="36"/>
      <c r="BM2" s="36"/>
      <c r="BN2" s="36"/>
    </row>
    <row r="3" spans="1:66" ht="19.5" customHeight="1">
      <c r="A3" s="189" t="s">
        <v>54</v>
      </c>
      <c r="B3" s="189" t="s">
        <v>55</v>
      </c>
      <c r="C3" s="189"/>
      <c r="D3" s="189"/>
      <c r="E3" s="189"/>
      <c r="F3" s="195" t="s">
        <v>56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8"/>
      <c r="Y3" s="198"/>
      <c r="Z3" s="198"/>
      <c r="AA3" s="199"/>
      <c r="AB3" s="195" t="s">
        <v>57</v>
      </c>
      <c r="AC3" s="196"/>
      <c r="AD3" s="196"/>
      <c r="AE3" s="196"/>
      <c r="AF3" s="196"/>
      <c r="AG3" s="197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1"/>
      <c r="AV3" s="191" t="s">
        <v>58</v>
      </c>
      <c r="AW3" s="189"/>
      <c r="AX3" s="191" t="s">
        <v>59</v>
      </c>
      <c r="AY3" s="189"/>
      <c r="AZ3" s="202" t="s">
        <v>60</v>
      </c>
      <c r="BA3" s="203"/>
      <c r="BB3" s="204"/>
      <c r="BC3" s="204"/>
      <c r="BD3" s="205"/>
      <c r="BE3" s="205"/>
      <c r="BF3" s="205"/>
      <c r="BG3" s="205"/>
      <c r="BH3" s="205"/>
      <c r="BI3" s="205"/>
      <c r="BJ3" s="205"/>
      <c r="BK3" s="205"/>
      <c r="BL3" s="205"/>
      <c r="BM3" s="193"/>
      <c r="BN3" s="189" t="s">
        <v>86</v>
      </c>
    </row>
    <row r="4" spans="1:66" ht="47.25" customHeight="1">
      <c r="A4" s="189"/>
      <c r="B4" s="189"/>
      <c r="C4" s="189"/>
      <c r="D4" s="189"/>
      <c r="E4" s="189"/>
      <c r="F4" s="189" t="s">
        <v>61</v>
      </c>
      <c r="G4" s="189"/>
      <c r="H4" s="189"/>
      <c r="I4" s="189"/>
      <c r="J4" s="188" t="s">
        <v>62</v>
      </c>
      <c r="K4" s="188"/>
      <c r="L4" s="188" t="s">
        <v>63</v>
      </c>
      <c r="M4" s="188"/>
      <c r="N4" s="194" t="s">
        <v>64</v>
      </c>
      <c r="O4" s="194"/>
      <c r="P4" s="194" t="s">
        <v>65</v>
      </c>
      <c r="Q4" s="194"/>
      <c r="R4" s="194" t="s">
        <v>66</v>
      </c>
      <c r="S4" s="194"/>
      <c r="T4" s="194" t="s">
        <v>67</v>
      </c>
      <c r="U4" s="194"/>
      <c r="V4" s="194" t="s">
        <v>68</v>
      </c>
      <c r="W4" s="194"/>
      <c r="X4" s="194" t="s">
        <v>69</v>
      </c>
      <c r="Y4" s="194"/>
      <c r="Z4" s="194" t="s">
        <v>70</v>
      </c>
      <c r="AA4" s="194"/>
      <c r="AB4" s="189" t="s">
        <v>61</v>
      </c>
      <c r="AC4" s="189"/>
      <c r="AD4" s="188" t="s">
        <v>71</v>
      </c>
      <c r="AE4" s="188"/>
      <c r="AF4" s="188" t="s">
        <v>72</v>
      </c>
      <c r="AG4" s="188"/>
      <c r="AH4" s="188" t="s">
        <v>73</v>
      </c>
      <c r="AI4" s="188"/>
      <c r="AJ4" s="188" t="s">
        <v>74</v>
      </c>
      <c r="AK4" s="188"/>
      <c r="AL4" s="188" t="s">
        <v>75</v>
      </c>
      <c r="AM4" s="188"/>
      <c r="AN4" s="188" t="s">
        <v>76</v>
      </c>
      <c r="AO4" s="188"/>
      <c r="AP4" s="188" t="s">
        <v>77</v>
      </c>
      <c r="AQ4" s="188"/>
      <c r="AR4" s="188" t="s">
        <v>78</v>
      </c>
      <c r="AS4" s="188"/>
      <c r="AT4" s="188" t="s">
        <v>79</v>
      </c>
      <c r="AU4" s="188"/>
      <c r="AV4" s="189"/>
      <c r="AW4" s="189"/>
      <c r="AX4" s="189"/>
      <c r="AY4" s="189"/>
      <c r="AZ4" s="191" t="s">
        <v>80</v>
      </c>
      <c r="BA4" s="189"/>
      <c r="BB4" s="188" t="s">
        <v>81</v>
      </c>
      <c r="BC4" s="188"/>
      <c r="BD4" s="188" t="s">
        <v>82</v>
      </c>
      <c r="BE4" s="188"/>
      <c r="BF4" s="192" t="s">
        <v>115</v>
      </c>
      <c r="BG4" s="193"/>
      <c r="BH4" s="188" t="s">
        <v>83</v>
      </c>
      <c r="BI4" s="188"/>
      <c r="BJ4" s="188" t="s">
        <v>84</v>
      </c>
      <c r="BK4" s="188"/>
      <c r="BL4" s="188" t="s">
        <v>85</v>
      </c>
      <c r="BM4" s="188"/>
      <c r="BN4" s="190"/>
    </row>
    <row r="5" spans="1:66" ht="29.25" customHeight="1">
      <c r="A5" s="189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46" t="s">
        <v>87</v>
      </c>
      <c r="BM5" s="46" t="s">
        <v>88</v>
      </c>
      <c r="BN5" s="190"/>
    </row>
    <row r="6" spans="1:66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10"/>
      <c r="BG6" s="10"/>
      <c r="BH6" s="62">
        <v>5500</v>
      </c>
      <c r="BI6" s="10"/>
      <c r="BJ6" s="62"/>
      <c r="BK6" s="10"/>
      <c r="BL6" s="62"/>
      <c r="BM6" s="10"/>
      <c r="BN6" s="10"/>
    </row>
    <row r="7" spans="1:66" ht="15" customHeight="1">
      <c r="A7" s="58" t="s">
        <v>14</v>
      </c>
      <c r="B7" s="38">
        <f aca="true" t="shared" si="0" ref="B7:B26">BN7</f>
        <v>14960</v>
      </c>
      <c r="C7" s="38">
        <f aca="true" t="shared" si="1" ref="C7:C27">SUM(G7,AC7,AU7,AW7,AY7,BA7)</f>
        <v>9468</v>
      </c>
      <c r="D7" s="37">
        <f aca="true" t="shared" si="2" ref="D7:D26">C7/B7*100</f>
        <v>63.28877005347594</v>
      </c>
      <c r="E7" s="38">
        <v>1143</v>
      </c>
      <c r="F7" s="38">
        <f aca="true" t="shared" si="3" ref="F7:F26">SUM(J7,L7,N7,R7,T7,V7,X7,Z7,P7)</f>
        <v>3208</v>
      </c>
      <c r="G7" s="38">
        <f aca="true" t="shared" si="4" ref="G7:G27">SUM(K7,M7,O7,Q7,S7,U7,W7,Y7,AA7)</f>
        <v>2649</v>
      </c>
      <c r="H7" s="37">
        <f aca="true" t="shared" si="5" ref="H7:H26">G7/F7*100</f>
        <v>82.57481296758104</v>
      </c>
      <c r="I7" s="38">
        <v>95</v>
      </c>
      <c r="J7" s="38">
        <v>285</v>
      </c>
      <c r="K7" s="38">
        <v>85</v>
      </c>
      <c r="L7" s="38">
        <v>930</v>
      </c>
      <c r="M7" s="38">
        <v>980</v>
      </c>
      <c r="N7" s="38">
        <v>1683</v>
      </c>
      <c r="O7" s="38">
        <v>1504</v>
      </c>
      <c r="P7" s="38"/>
      <c r="Q7" s="38"/>
      <c r="R7" s="38"/>
      <c r="S7" s="38"/>
      <c r="T7" s="38">
        <v>210</v>
      </c>
      <c r="U7" s="38"/>
      <c r="V7" s="38">
        <v>30</v>
      </c>
      <c r="W7" s="38">
        <v>10</v>
      </c>
      <c r="X7" s="38">
        <v>70</v>
      </c>
      <c r="Y7" s="38">
        <v>70</v>
      </c>
      <c r="Z7" s="38"/>
      <c r="AA7" s="38"/>
      <c r="AB7" s="38">
        <f aca="true" t="shared" si="6" ref="AB7:AC26">SUM(AD7,AF7,AH7,AJ7,AL7,AN7,AP7,AR7)</f>
        <v>6971</v>
      </c>
      <c r="AC7" s="38">
        <f t="shared" si="6"/>
        <v>5128</v>
      </c>
      <c r="AD7" s="38">
        <v>6971</v>
      </c>
      <c r="AE7" s="38">
        <v>5128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 aca="true" t="shared" si="7" ref="AZ7:AZ23">SUM(BB7,BD7,BH7,BJ7,BL7)</f>
        <v>4676</v>
      </c>
      <c r="BA7" s="38">
        <f aca="true" t="shared" si="8" ref="BA7:BA23">SUM(BC7,BE7,BI7,BK7,BM7)</f>
        <v>1691</v>
      </c>
      <c r="BB7" s="39">
        <v>80</v>
      </c>
      <c r="BC7" s="39"/>
      <c r="BD7" s="39">
        <v>603</v>
      </c>
      <c r="BE7" s="39">
        <v>460</v>
      </c>
      <c r="BF7" s="39"/>
      <c r="BG7" s="39"/>
      <c r="BH7" s="39">
        <v>2655</v>
      </c>
      <c r="BI7" s="39">
        <v>543</v>
      </c>
      <c r="BJ7" s="40">
        <v>1338</v>
      </c>
      <c r="BK7" s="39">
        <v>688</v>
      </c>
      <c r="BL7" s="42"/>
      <c r="BM7" s="39"/>
      <c r="BN7" s="39">
        <f aca="true" t="shared" si="9" ref="BN7:BN20">SUM(F7,AB7,AT7,AV7,AX7,AZ7)</f>
        <v>14960</v>
      </c>
    </row>
    <row r="8" spans="1:66" ht="15" customHeight="1">
      <c r="A8" s="58" t="s">
        <v>15</v>
      </c>
      <c r="B8" s="38">
        <f t="shared" si="0"/>
        <v>17532</v>
      </c>
      <c r="C8" s="38">
        <f t="shared" si="1"/>
        <v>10534</v>
      </c>
      <c r="D8" s="37">
        <f t="shared" si="2"/>
        <v>60.08441706593657</v>
      </c>
      <c r="E8" s="38">
        <v>320</v>
      </c>
      <c r="F8" s="38">
        <f t="shared" si="3"/>
        <v>9608</v>
      </c>
      <c r="G8" s="38">
        <f t="shared" si="4"/>
        <v>8043</v>
      </c>
      <c r="H8" s="37">
        <f t="shared" si="5"/>
        <v>83.71149042464613</v>
      </c>
      <c r="I8" s="38">
        <v>190</v>
      </c>
      <c r="J8" s="38">
        <v>4300</v>
      </c>
      <c r="K8" s="38">
        <v>3328</v>
      </c>
      <c r="L8" s="38">
        <v>3120</v>
      </c>
      <c r="M8" s="38">
        <v>2967</v>
      </c>
      <c r="N8" s="38">
        <v>2048</v>
      </c>
      <c r="O8" s="38">
        <v>1663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>
        <v>85</v>
      </c>
      <c r="Z8" s="38"/>
      <c r="AA8" s="38"/>
      <c r="AB8" s="38">
        <f t="shared" si="6"/>
        <v>4524</v>
      </c>
      <c r="AC8" s="38">
        <f t="shared" si="6"/>
        <v>950</v>
      </c>
      <c r="AD8" s="38">
        <v>4024</v>
      </c>
      <c r="AE8" s="38">
        <v>250</v>
      </c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>
        <v>12</v>
      </c>
      <c r="AZ8" s="38">
        <f t="shared" si="7"/>
        <v>2950</v>
      </c>
      <c r="BA8" s="38">
        <f t="shared" si="8"/>
        <v>1529</v>
      </c>
      <c r="BB8" s="39">
        <v>575</v>
      </c>
      <c r="BC8" s="39"/>
      <c r="BD8" s="39">
        <v>145</v>
      </c>
      <c r="BE8" s="39"/>
      <c r="BF8" s="39"/>
      <c r="BG8" s="39"/>
      <c r="BH8" s="39">
        <v>1865</v>
      </c>
      <c r="BI8" s="39">
        <v>1371</v>
      </c>
      <c r="BJ8" s="40">
        <v>365</v>
      </c>
      <c r="BK8" s="39">
        <v>158</v>
      </c>
      <c r="BL8" s="42"/>
      <c r="BM8" s="39"/>
      <c r="BN8" s="39">
        <f t="shared" si="9"/>
        <v>17532</v>
      </c>
    </row>
    <row r="9" spans="1:66" ht="15.75" customHeight="1">
      <c r="A9" s="58" t="s">
        <v>1</v>
      </c>
      <c r="B9" s="38">
        <f t="shared" si="0"/>
        <v>7054</v>
      </c>
      <c r="C9" s="38">
        <f t="shared" si="1"/>
        <v>4012</v>
      </c>
      <c r="D9" s="37">
        <f t="shared" si="2"/>
        <v>56.87553161326907</v>
      </c>
      <c r="E9" s="38">
        <v>150</v>
      </c>
      <c r="F9" s="38">
        <f t="shared" si="3"/>
        <v>3843</v>
      </c>
      <c r="G9" s="38">
        <f t="shared" si="4"/>
        <v>2027</v>
      </c>
      <c r="H9" s="37">
        <f t="shared" si="5"/>
        <v>52.745251105906846</v>
      </c>
      <c r="I9" s="38">
        <v>10</v>
      </c>
      <c r="J9" s="38">
        <v>1681</v>
      </c>
      <c r="K9" s="38">
        <v>762</v>
      </c>
      <c r="L9" s="38">
        <v>871</v>
      </c>
      <c r="M9" s="38">
        <v>390</v>
      </c>
      <c r="N9" s="38">
        <v>915</v>
      </c>
      <c r="O9" s="38">
        <v>875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6"/>
        <v>1180</v>
      </c>
      <c r="AC9" s="38">
        <f t="shared" si="6"/>
        <v>340</v>
      </c>
      <c r="AD9" s="38">
        <v>1180</v>
      </c>
      <c r="AE9" s="38">
        <v>340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7"/>
        <v>2027</v>
      </c>
      <c r="BA9" s="38">
        <f t="shared" si="8"/>
        <v>1645</v>
      </c>
      <c r="BB9" s="39"/>
      <c r="BC9" s="39"/>
      <c r="BD9" s="39"/>
      <c r="BE9" s="39"/>
      <c r="BF9" s="39"/>
      <c r="BG9" s="39"/>
      <c r="BH9" s="39">
        <v>1912</v>
      </c>
      <c r="BI9" s="39">
        <v>1605</v>
      </c>
      <c r="BJ9" s="40">
        <v>115</v>
      </c>
      <c r="BK9" s="39">
        <v>40</v>
      </c>
      <c r="BL9" s="42"/>
      <c r="BM9" s="39"/>
      <c r="BN9" s="39">
        <f t="shared" si="9"/>
        <v>7054</v>
      </c>
    </row>
    <row r="10" spans="1:66" ht="15" customHeight="1">
      <c r="A10" s="58" t="s">
        <v>2</v>
      </c>
      <c r="B10" s="38">
        <f t="shared" si="0"/>
        <v>16676</v>
      </c>
      <c r="C10" s="38">
        <f t="shared" si="1"/>
        <v>9914</v>
      </c>
      <c r="D10" s="37">
        <f t="shared" si="2"/>
        <v>59.450707603741904</v>
      </c>
      <c r="E10" s="38">
        <v>1008</v>
      </c>
      <c r="F10" s="38">
        <f t="shared" si="3"/>
        <v>10958</v>
      </c>
      <c r="G10" s="38">
        <f t="shared" si="4"/>
        <v>8052</v>
      </c>
      <c r="H10" s="37">
        <f t="shared" si="5"/>
        <v>73.48056214637707</v>
      </c>
      <c r="I10" s="38">
        <v>590</v>
      </c>
      <c r="J10" s="38">
        <v>6682</v>
      </c>
      <c r="K10" s="38">
        <v>4333</v>
      </c>
      <c r="L10" s="38">
        <v>3116</v>
      </c>
      <c r="M10" s="38">
        <v>2614</v>
      </c>
      <c r="N10" s="38">
        <v>870</v>
      </c>
      <c r="O10" s="38">
        <v>835</v>
      </c>
      <c r="P10" s="38"/>
      <c r="Q10" s="38">
        <v>250</v>
      </c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6"/>
        <v>5005</v>
      </c>
      <c r="AC10" s="38">
        <f t="shared" si="6"/>
        <v>1168</v>
      </c>
      <c r="AD10" s="38">
        <v>4585</v>
      </c>
      <c r="AE10" s="38">
        <v>330</v>
      </c>
      <c r="AF10" s="38"/>
      <c r="AG10" s="38"/>
      <c r="AH10" s="38"/>
      <c r="AI10" s="38"/>
      <c r="AJ10" s="38"/>
      <c r="AK10" s="38"/>
      <c r="AL10" s="38">
        <v>420</v>
      </c>
      <c r="AM10" s="38"/>
      <c r="AN10" s="38"/>
      <c r="AO10" s="38">
        <v>838</v>
      </c>
      <c r="AP10" s="38"/>
      <c r="AQ10" s="38"/>
      <c r="AR10" s="38"/>
      <c r="AS10" s="38"/>
      <c r="AT10" s="41"/>
      <c r="AU10" s="38"/>
      <c r="AV10" s="38">
        <v>131</v>
      </c>
      <c r="AW10" s="38">
        <v>30</v>
      </c>
      <c r="AX10" s="38">
        <v>263</v>
      </c>
      <c r="AY10" s="38">
        <v>37</v>
      </c>
      <c r="AZ10" s="38">
        <f t="shared" si="7"/>
        <v>319</v>
      </c>
      <c r="BA10" s="38">
        <f t="shared" si="8"/>
        <v>627</v>
      </c>
      <c r="BB10" s="39"/>
      <c r="BC10" s="39"/>
      <c r="BD10" s="39"/>
      <c r="BE10" s="39"/>
      <c r="BF10" s="39"/>
      <c r="BG10" s="39"/>
      <c r="BH10" s="39">
        <v>195</v>
      </c>
      <c r="BI10" s="39">
        <v>405</v>
      </c>
      <c r="BJ10" s="40">
        <v>124</v>
      </c>
      <c r="BK10" s="39">
        <v>222</v>
      </c>
      <c r="BL10" s="42"/>
      <c r="BM10" s="39"/>
      <c r="BN10" s="39">
        <f t="shared" si="9"/>
        <v>16676</v>
      </c>
    </row>
    <row r="11" spans="1:66" ht="15.75" customHeight="1">
      <c r="A11" s="58" t="s">
        <v>89</v>
      </c>
      <c r="B11" s="38">
        <f t="shared" si="0"/>
        <v>27754</v>
      </c>
      <c r="C11" s="38">
        <f t="shared" si="1"/>
        <v>20818</v>
      </c>
      <c r="D11" s="37">
        <f t="shared" si="2"/>
        <v>75.00900771060027</v>
      </c>
      <c r="E11" s="38">
        <v>1263</v>
      </c>
      <c r="F11" s="38">
        <f t="shared" si="3"/>
        <v>7518</v>
      </c>
      <c r="G11" s="38">
        <f t="shared" si="4"/>
        <v>6967</v>
      </c>
      <c r="H11" s="37">
        <f t="shared" si="5"/>
        <v>92.67092311785049</v>
      </c>
      <c r="I11" s="38"/>
      <c r="J11" s="38">
        <v>1754</v>
      </c>
      <c r="K11" s="38">
        <v>1854</v>
      </c>
      <c r="L11" s="38">
        <v>1903</v>
      </c>
      <c r="M11" s="38">
        <v>1876</v>
      </c>
      <c r="N11" s="38">
        <v>3099</v>
      </c>
      <c r="O11" s="38">
        <v>3019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218</v>
      </c>
      <c r="X11" s="38"/>
      <c r="Y11" s="38"/>
      <c r="Z11" s="38"/>
      <c r="AA11" s="38"/>
      <c r="AB11" s="38">
        <f t="shared" si="6"/>
        <v>14979</v>
      </c>
      <c r="AC11" s="38">
        <f t="shared" si="6"/>
        <v>9344</v>
      </c>
      <c r="AD11" s="38">
        <v>14979</v>
      </c>
      <c r="AE11" s="38">
        <v>9344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7"/>
        <v>5247</v>
      </c>
      <c r="BA11" s="38">
        <f t="shared" si="8"/>
        <v>4507</v>
      </c>
      <c r="BB11" s="39">
        <v>600</v>
      </c>
      <c r="BC11" s="39"/>
      <c r="BD11" s="39"/>
      <c r="BE11" s="39"/>
      <c r="BF11" s="39"/>
      <c r="BG11" s="39"/>
      <c r="BH11" s="39">
        <v>4447</v>
      </c>
      <c r="BI11" s="39">
        <v>4407</v>
      </c>
      <c r="BJ11" s="40">
        <v>200</v>
      </c>
      <c r="BK11" s="39">
        <v>100</v>
      </c>
      <c r="BL11" s="42"/>
      <c r="BM11" s="39"/>
      <c r="BN11" s="39">
        <f t="shared" si="9"/>
        <v>27754</v>
      </c>
    </row>
    <row r="12" spans="1:66" ht="14.25" customHeight="1">
      <c r="A12" s="63" t="s">
        <v>3</v>
      </c>
      <c r="B12" s="38">
        <f t="shared" si="0"/>
        <v>55202</v>
      </c>
      <c r="C12" s="38">
        <f t="shared" si="1"/>
        <v>27830</v>
      </c>
      <c r="D12" s="37">
        <f t="shared" si="2"/>
        <v>50.414840042027464</v>
      </c>
      <c r="E12" s="38">
        <v>3945</v>
      </c>
      <c r="F12" s="38">
        <f t="shared" si="3"/>
        <v>36299</v>
      </c>
      <c r="G12" s="38">
        <f t="shared" si="4"/>
        <v>19358</v>
      </c>
      <c r="H12" s="37">
        <f t="shared" si="5"/>
        <v>53.32929281798396</v>
      </c>
      <c r="I12" s="41">
        <v>2720</v>
      </c>
      <c r="J12" s="41">
        <v>23957</v>
      </c>
      <c r="K12" s="41">
        <v>14102</v>
      </c>
      <c r="L12" s="41">
        <v>7532</v>
      </c>
      <c r="M12" s="41">
        <v>3620</v>
      </c>
      <c r="N12" s="41">
        <v>1953</v>
      </c>
      <c r="O12" s="41">
        <v>936</v>
      </c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>
        <v>700</v>
      </c>
      <c r="X12" s="41"/>
      <c r="Y12" s="41"/>
      <c r="Z12" s="41"/>
      <c r="AA12" s="41"/>
      <c r="AB12" s="38">
        <f t="shared" si="6"/>
        <v>13520</v>
      </c>
      <c r="AC12" s="38">
        <f t="shared" si="6"/>
        <v>6273</v>
      </c>
      <c r="AD12" s="41">
        <v>12920</v>
      </c>
      <c r="AE12" s="41">
        <v>5803</v>
      </c>
      <c r="AF12" s="41">
        <v>0</v>
      </c>
      <c r="AG12" s="41">
        <v>0</v>
      </c>
      <c r="AH12" s="41">
        <v>0</v>
      </c>
      <c r="AI12" s="41"/>
      <c r="AJ12" s="41">
        <v>600</v>
      </c>
      <c r="AK12" s="41">
        <v>470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7"/>
        <v>5303</v>
      </c>
      <c r="BA12" s="38">
        <f t="shared" si="8"/>
        <v>2199</v>
      </c>
      <c r="BB12" s="42">
        <v>709</v>
      </c>
      <c r="BC12" s="42"/>
      <c r="BD12" s="42"/>
      <c r="BE12" s="42"/>
      <c r="BF12" s="42"/>
      <c r="BG12" s="42"/>
      <c r="BH12" s="42">
        <v>4564</v>
      </c>
      <c r="BI12" s="42">
        <v>2199</v>
      </c>
      <c r="BJ12" s="43">
        <v>30</v>
      </c>
      <c r="BK12" s="42"/>
      <c r="BL12" s="42"/>
      <c r="BM12" s="42"/>
      <c r="BN12" s="39">
        <f t="shared" si="9"/>
        <v>55202</v>
      </c>
    </row>
    <row r="13" spans="1:66" ht="15" customHeight="1">
      <c r="A13" s="63" t="s">
        <v>4</v>
      </c>
      <c r="B13" s="38">
        <f t="shared" si="0"/>
        <v>74375.5</v>
      </c>
      <c r="C13" s="38">
        <f t="shared" si="1"/>
        <v>38332</v>
      </c>
      <c r="D13" s="37">
        <f t="shared" si="2"/>
        <v>51.53847705225512</v>
      </c>
      <c r="E13" s="38">
        <v>1540</v>
      </c>
      <c r="F13" s="38">
        <f t="shared" si="3"/>
        <v>30279</v>
      </c>
      <c r="G13" s="38">
        <f t="shared" si="4"/>
        <v>22201</v>
      </c>
      <c r="H13" s="37">
        <f t="shared" si="5"/>
        <v>73.32144390501668</v>
      </c>
      <c r="I13" s="41">
        <v>474</v>
      </c>
      <c r="J13" s="38">
        <v>9650</v>
      </c>
      <c r="K13" s="41">
        <v>7385</v>
      </c>
      <c r="L13" s="38">
        <v>12773</v>
      </c>
      <c r="M13" s="41">
        <v>8938</v>
      </c>
      <c r="N13" s="38">
        <v>5034</v>
      </c>
      <c r="O13" s="41">
        <v>4267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1611</v>
      </c>
      <c r="X13" s="38">
        <v>50</v>
      </c>
      <c r="Y13" s="41"/>
      <c r="Z13" s="38"/>
      <c r="AA13" s="41"/>
      <c r="AB13" s="38">
        <f t="shared" si="6"/>
        <v>32473</v>
      </c>
      <c r="AC13" s="38">
        <f t="shared" si="6"/>
        <v>10531</v>
      </c>
      <c r="AD13" s="38">
        <v>28777</v>
      </c>
      <c r="AE13" s="41">
        <v>9273</v>
      </c>
      <c r="AF13" s="38"/>
      <c r="AG13" s="41"/>
      <c r="AH13" s="38"/>
      <c r="AI13" s="41"/>
      <c r="AJ13" s="38">
        <v>3681</v>
      </c>
      <c r="AK13" s="41">
        <v>1242</v>
      </c>
      <c r="AL13" s="38"/>
      <c r="AM13" s="41"/>
      <c r="AN13" s="38">
        <v>15</v>
      </c>
      <c r="AO13" s="41">
        <v>16</v>
      </c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72</v>
      </c>
      <c r="AZ13" s="38">
        <f t="shared" si="7"/>
        <v>11315</v>
      </c>
      <c r="BA13" s="38">
        <f t="shared" si="8"/>
        <v>5528</v>
      </c>
      <c r="BB13" s="39">
        <v>3128</v>
      </c>
      <c r="BC13" s="42"/>
      <c r="BD13" s="39"/>
      <c r="BE13" s="42"/>
      <c r="BF13" s="42"/>
      <c r="BG13" s="42"/>
      <c r="BH13" s="39">
        <v>8187</v>
      </c>
      <c r="BI13" s="42">
        <v>5528</v>
      </c>
      <c r="BJ13" s="40"/>
      <c r="BK13" s="42"/>
      <c r="BL13" s="42"/>
      <c r="BM13" s="42"/>
      <c r="BN13" s="39">
        <f t="shared" si="9"/>
        <v>74375.5</v>
      </c>
    </row>
    <row r="14" spans="1:66" ht="15" customHeight="1">
      <c r="A14" s="58" t="s">
        <v>5</v>
      </c>
      <c r="B14" s="38">
        <f t="shared" si="0"/>
        <v>22486</v>
      </c>
      <c r="C14" s="38">
        <f t="shared" si="1"/>
        <v>22986</v>
      </c>
      <c r="D14" s="37">
        <f t="shared" si="2"/>
        <v>102.22360579916392</v>
      </c>
      <c r="E14" s="38">
        <v>897</v>
      </c>
      <c r="F14" s="38">
        <f t="shared" si="3"/>
        <v>7549</v>
      </c>
      <c r="G14" s="38">
        <f t="shared" si="4"/>
        <v>9045</v>
      </c>
      <c r="H14" s="37">
        <f t="shared" si="5"/>
        <v>119.81719433037487</v>
      </c>
      <c r="I14" s="38">
        <v>397</v>
      </c>
      <c r="J14" s="38">
        <v>4005</v>
      </c>
      <c r="K14" s="38">
        <v>5932</v>
      </c>
      <c r="L14" s="38">
        <v>857</v>
      </c>
      <c r="M14" s="38">
        <v>506</v>
      </c>
      <c r="N14" s="38">
        <v>1774</v>
      </c>
      <c r="O14" s="38">
        <v>1694</v>
      </c>
      <c r="P14" s="38">
        <v>90</v>
      </c>
      <c r="Q14" s="38">
        <v>90</v>
      </c>
      <c r="R14" s="38">
        <v>170</v>
      </c>
      <c r="S14" s="38">
        <v>170</v>
      </c>
      <c r="T14" s="38">
        <v>283</v>
      </c>
      <c r="U14" s="38">
        <v>283</v>
      </c>
      <c r="V14" s="38">
        <v>370</v>
      </c>
      <c r="W14" s="38">
        <v>370</v>
      </c>
      <c r="X14" s="38"/>
      <c r="Y14" s="38"/>
      <c r="Z14" s="38"/>
      <c r="AA14" s="38"/>
      <c r="AB14" s="38">
        <f t="shared" si="6"/>
        <v>13468</v>
      </c>
      <c r="AC14" s="38">
        <f t="shared" si="6"/>
        <v>12472</v>
      </c>
      <c r="AD14" s="38">
        <v>12763</v>
      </c>
      <c r="AE14" s="38">
        <v>11767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705</v>
      </c>
      <c r="AR14" s="38"/>
      <c r="AS14" s="38"/>
      <c r="AT14" s="41"/>
      <c r="AU14" s="38"/>
      <c r="AV14" s="38">
        <v>10</v>
      </c>
      <c r="AW14" s="38">
        <v>10</v>
      </c>
      <c r="AX14" s="38">
        <v>8</v>
      </c>
      <c r="AY14" s="38">
        <v>8</v>
      </c>
      <c r="AZ14" s="38">
        <f t="shared" si="7"/>
        <v>1451</v>
      </c>
      <c r="BA14" s="38">
        <f t="shared" si="8"/>
        <v>1451</v>
      </c>
      <c r="BB14" s="39">
        <v>80</v>
      </c>
      <c r="BC14" s="39">
        <v>80</v>
      </c>
      <c r="BD14" s="39"/>
      <c r="BE14" s="39"/>
      <c r="BF14" s="39"/>
      <c r="BG14" s="39"/>
      <c r="BH14" s="39">
        <v>1131</v>
      </c>
      <c r="BI14" s="39">
        <v>1131</v>
      </c>
      <c r="BJ14" s="40">
        <v>240</v>
      </c>
      <c r="BK14" s="39">
        <v>240</v>
      </c>
      <c r="BL14" s="42"/>
      <c r="BM14" s="39"/>
      <c r="BN14" s="39">
        <f t="shared" si="9"/>
        <v>22486</v>
      </c>
    </row>
    <row r="15" spans="1:66" ht="17.25" customHeight="1">
      <c r="A15" s="58" t="s">
        <v>6</v>
      </c>
      <c r="B15" s="38">
        <f t="shared" si="0"/>
        <v>29386</v>
      </c>
      <c r="C15" s="38">
        <f t="shared" si="1"/>
        <v>16514</v>
      </c>
      <c r="D15" s="37">
        <f t="shared" si="2"/>
        <v>56.19682842169741</v>
      </c>
      <c r="E15" s="38">
        <v>3321</v>
      </c>
      <c r="F15" s="38">
        <f t="shared" si="3"/>
        <v>14986</v>
      </c>
      <c r="G15" s="38">
        <f t="shared" si="4"/>
        <v>9684</v>
      </c>
      <c r="H15" s="37">
        <f t="shared" si="5"/>
        <v>64.62031229147203</v>
      </c>
      <c r="I15" s="38">
        <v>379</v>
      </c>
      <c r="J15" s="38">
        <v>5468</v>
      </c>
      <c r="K15" s="38">
        <v>3024</v>
      </c>
      <c r="L15" s="38">
        <v>5366</v>
      </c>
      <c r="M15" s="38">
        <v>5030</v>
      </c>
      <c r="N15" s="38">
        <v>1669</v>
      </c>
      <c r="O15" s="38">
        <v>1447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>
        <v>183</v>
      </c>
      <c r="X15" s="38"/>
      <c r="Y15" s="38"/>
      <c r="Z15" s="38"/>
      <c r="AA15" s="38"/>
      <c r="AB15" s="38">
        <f t="shared" si="6"/>
        <v>13603</v>
      </c>
      <c r="AC15" s="38">
        <f t="shared" si="6"/>
        <v>6830</v>
      </c>
      <c r="AD15" s="38">
        <v>11945</v>
      </c>
      <c r="AE15" s="38">
        <v>6830</v>
      </c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7"/>
        <v>797</v>
      </c>
      <c r="BA15" s="38">
        <f t="shared" si="8"/>
        <v>0</v>
      </c>
      <c r="BB15" s="39">
        <v>164</v>
      </c>
      <c r="BC15" s="39"/>
      <c r="BD15" s="39"/>
      <c r="BE15" s="39"/>
      <c r="BF15" s="39"/>
      <c r="BG15" s="39"/>
      <c r="BH15" s="39">
        <v>633</v>
      </c>
      <c r="BI15" s="39"/>
      <c r="BJ15" s="40"/>
      <c r="BK15" s="39"/>
      <c r="BL15" s="42"/>
      <c r="BM15" s="39"/>
      <c r="BN15" s="39">
        <f t="shared" si="9"/>
        <v>29386</v>
      </c>
    </row>
    <row r="16" spans="1:66" ht="15.75" customHeight="1">
      <c r="A16" s="63" t="s">
        <v>7</v>
      </c>
      <c r="B16" s="38">
        <f t="shared" si="0"/>
        <v>19187</v>
      </c>
      <c r="C16" s="38">
        <f t="shared" si="1"/>
        <v>20474</v>
      </c>
      <c r="D16" s="37">
        <f t="shared" si="2"/>
        <v>106.70766664929378</v>
      </c>
      <c r="E16" s="38">
        <v>1150</v>
      </c>
      <c r="F16" s="38">
        <f t="shared" si="3"/>
        <v>3755</v>
      </c>
      <c r="G16" s="38">
        <f t="shared" si="4"/>
        <v>4738</v>
      </c>
      <c r="H16" s="37">
        <f t="shared" si="5"/>
        <v>126.17842876165113</v>
      </c>
      <c r="I16" s="41">
        <v>80</v>
      </c>
      <c r="J16" s="41"/>
      <c r="K16" s="41">
        <v>644</v>
      </c>
      <c r="L16" s="41">
        <v>2708</v>
      </c>
      <c r="M16" s="41">
        <v>3110</v>
      </c>
      <c r="N16" s="41">
        <v>626</v>
      </c>
      <c r="O16" s="41">
        <v>984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6"/>
        <v>12370</v>
      </c>
      <c r="AC16" s="38">
        <f t="shared" si="6"/>
        <v>12493</v>
      </c>
      <c r="AD16" s="41">
        <v>12270</v>
      </c>
      <c r="AE16" s="41">
        <v>12250</v>
      </c>
      <c r="AF16" s="41"/>
      <c r="AG16" s="41"/>
      <c r="AH16" s="41"/>
      <c r="AI16" s="41"/>
      <c r="AJ16" s="41"/>
      <c r="AK16" s="41"/>
      <c r="AL16" s="41"/>
      <c r="AM16" s="41"/>
      <c r="AN16" s="41">
        <v>100</v>
      </c>
      <c r="AO16" s="41">
        <v>100</v>
      </c>
      <c r="AP16" s="41"/>
      <c r="AQ16" s="41">
        <v>143</v>
      </c>
      <c r="AR16" s="41"/>
      <c r="AS16" s="41"/>
      <c r="AT16" s="41"/>
      <c r="AU16" s="41"/>
      <c r="AV16" s="41"/>
      <c r="AW16" s="41"/>
      <c r="AX16" s="41"/>
      <c r="AY16" s="41"/>
      <c r="AZ16" s="38">
        <f t="shared" si="7"/>
        <v>3062</v>
      </c>
      <c r="BA16" s="38">
        <f t="shared" si="8"/>
        <v>3243</v>
      </c>
      <c r="BB16" s="42">
        <v>656</v>
      </c>
      <c r="BC16" s="42"/>
      <c r="BD16" s="42">
        <v>0</v>
      </c>
      <c r="BE16" s="42"/>
      <c r="BF16" s="42"/>
      <c r="BG16" s="42"/>
      <c r="BH16" s="42">
        <v>1328</v>
      </c>
      <c r="BI16" s="42">
        <v>1961</v>
      </c>
      <c r="BJ16" s="43">
        <v>1078</v>
      </c>
      <c r="BK16" s="42">
        <v>1282</v>
      </c>
      <c r="BL16" s="42"/>
      <c r="BM16" s="42"/>
      <c r="BN16" s="39">
        <f t="shared" si="9"/>
        <v>19187</v>
      </c>
    </row>
    <row r="17" spans="1:66" ht="14.25" customHeight="1">
      <c r="A17" s="58" t="s">
        <v>8</v>
      </c>
      <c r="B17" s="38">
        <f t="shared" si="0"/>
        <v>13282</v>
      </c>
      <c r="C17" s="38">
        <f t="shared" si="1"/>
        <v>5810</v>
      </c>
      <c r="D17" s="37">
        <f t="shared" si="2"/>
        <v>43.7434121367264</v>
      </c>
      <c r="E17" s="38">
        <v>800</v>
      </c>
      <c r="F17" s="38">
        <f t="shared" si="3"/>
        <v>2170</v>
      </c>
      <c r="G17" s="38">
        <f t="shared" si="4"/>
        <v>2060</v>
      </c>
      <c r="H17" s="37">
        <f t="shared" si="5"/>
        <v>94.93087557603687</v>
      </c>
      <c r="I17" s="38">
        <v>200</v>
      </c>
      <c r="J17" s="38">
        <v>145</v>
      </c>
      <c r="K17" s="38">
        <v>145</v>
      </c>
      <c r="L17" s="38">
        <v>585</v>
      </c>
      <c r="M17" s="38">
        <v>585</v>
      </c>
      <c r="N17" s="38">
        <v>1050</v>
      </c>
      <c r="O17" s="38">
        <v>1230</v>
      </c>
      <c r="P17" s="38"/>
      <c r="Q17" s="38"/>
      <c r="R17" s="38">
        <v>390</v>
      </c>
      <c r="S17" s="38">
        <v>100</v>
      </c>
      <c r="T17" s="38"/>
      <c r="U17" s="38"/>
      <c r="V17" s="38"/>
      <c r="W17" s="38"/>
      <c r="X17" s="38"/>
      <c r="Y17" s="38"/>
      <c r="Z17" s="38"/>
      <c r="AA17" s="38"/>
      <c r="AB17" s="38">
        <f t="shared" si="6"/>
        <v>10154</v>
      </c>
      <c r="AC17" s="38">
        <f t="shared" si="6"/>
        <v>2880</v>
      </c>
      <c r="AD17" s="38">
        <v>10154</v>
      </c>
      <c r="AE17" s="38">
        <v>2880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7"/>
        <v>935</v>
      </c>
      <c r="BA17" s="38">
        <f t="shared" si="8"/>
        <v>870</v>
      </c>
      <c r="BB17" s="39">
        <v>100</v>
      </c>
      <c r="BC17" s="39"/>
      <c r="BD17" s="39"/>
      <c r="BE17" s="39"/>
      <c r="BF17" s="39"/>
      <c r="BG17" s="39"/>
      <c r="BH17" s="39">
        <v>415</v>
      </c>
      <c r="BI17" s="39">
        <v>450</v>
      </c>
      <c r="BJ17" s="40">
        <v>420</v>
      </c>
      <c r="BK17" s="39">
        <v>420</v>
      </c>
      <c r="BL17" s="42"/>
      <c r="BM17" s="39"/>
      <c r="BN17" s="39">
        <f t="shared" si="9"/>
        <v>13282</v>
      </c>
    </row>
    <row r="18" spans="1:66" ht="15.75" customHeight="1">
      <c r="A18" s="63" t="s">
        <v>16</v>
      </c>
      <c r="B18" s="38">
        <f t="shared" si="0"/>
        <v>30953</v>
      </c>
      <c r="C18" s="38">
        <f t="shared" si="1"/>
        <v>16564</v>
      </c>
      <c r="D18" s="37">
        <f t="shared" si="2"/>
        <v>53.51339127063612</v>
      </c>
      <c r="E18" s="38">
        <v>1050</v>
      </c>
      <c r="F18" s="38">
        <f t="shared" si="3"/>
        <v>10343</v>
      </c>
      <c r="G18" s="38">
        <f t="shared" si="4"/>
        <v>9390</v>
      </c>
      <c r="H18" s="37">
        <f t="shared" si="5"/>
        <v>90.78603886686648</v>
      </c>
      <c r="I18" s="41">
        <v>198</v>
      </c>
      <c r="J18" s="41">
        <v>780</v>
      </c>
      <c r="K18" s="41">
        <v>728</v>
      </c>
      <c r="L18" s="41">
        <v>7696</v>
      </c>
      <c r="M18" s="41">
        <v>6962</v>
      </c>
      <c r="N18" s="41">
        <v>1669</v>
      </c>
      <c r="O18" s="41">
        <v>1700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6"/>
        <v>17420</v>
      </c>
      <c r="AC18" s="38">
        <f t="shared" si="6"/>
        <v>5208</v>
      </c>
      <c r="AD18" s="41">
        <v>17170</v>
      </c>
      <c r="AE18" s="41">
        <v>5208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7"/>
        <v>3190</v>
      </c>
      <c r="BA18" s="38">
        <f t="shared" si="8"/>
        <v>1966</v>
      </c>
      <c r="BB18" s="42">
        <v>854</v>
      </c>
      <c r="BC18" s="42"/>
      <c r="BD18" s="42"/>
      <c r="BE18" s="42"/>
      <c r="BF18" s="42"/>
      <c r="BG18" s="42"/>
      <c r="BH18" s="42">
        <v>1769</v>
      </c>
      <c r="BI18" s="42">
        <v>1621</v>
      </c>
      <c r="BJ18" s="43">
        <v>567</v>
      </c>
      <c r="BK18" s="42">
        <v>345</v>
      </c>
      <c r="BL18" s="42"/>
      <c r="BM18" s="42"/>
      <c r="BN18" s="39">
        <f t="shared" si="9"/>
        <v>30953</v>
      </c>
    </row>
    <row r="19" spans="1:66" ht="14.25" customHeight="1">
      <c r="A19" s="63" t="s">
        <v>9</v>
      </c>
      <c r="B19" s="38">
        <f t="shared" si="0"/>
        <v>15388</v>
      </c>
      <c r="C19" s="38">
        <f t="shared" si="1"/>
        <v>9821</v>
      </c>
      <c r="D19" s="37">
        <f t="shared" si="2"/>
        <v>63.822459059007016</v>
      </c>
      <c r="E19" s="38">
        <v>560</v>
      </c>
      <c r="F19" s="38">
        <f t="shared" si="3"/>
        <v>8260</v>
      </c>
      <c r="G19" s="38">
        <f t="shared" si="4"/>
        <v>7193</v>
      </c>
      <c r="H19" s="37">
        <f t="shared" si="5"/>
        <v>87.08232445520581</v>
      </c>
      <c r="I19" s="41">
        <v>472</v>
      </c>
      <c r="J19" s="41">
        <v>3730</v>
      </c>
      <c r="K19" s="41">
        <v>2907</v>
      </c>
      <c r="L19" s="41">
        <v>3503</v>
      </c>
      <c r="M19" s="41">
        <v>3309</v>
      </c>
      <c r="N19" s="41">
        <v>737</v>
      </c>
      <c r="O19" s="41">
        <v>814</v>
      </c>
      <c r="P19" s="41"/>
      <c r="Q19" s="41"/>
      <c r="R19" s="41"/>
      <c r="S19" s="41"/>
      <c r="T19" s="41">
        <v>127</v>
      </c>
      <c r="U19" s="41"/>
      <c r="V19" s="41">
        <v>163</v>
      </c>
      <c r="W19" s="41">
        <v>163</v>
      </c>
      <c r="X19" s="41"/>
      <c r="Y19" s="41"/>
      <c r="Z19" s="41"/>
      <c r="AA19" s="41"/>
      <c r="AB19" s="38">
        <f t="shared" si="6"/>
        <v>5035</v>
      </c>
      <c r="AC19" s="38">
        <f t="shared" si="6"/>
        <v>1662</v>
      </c>
      <c r="AD19" s="41">
        <v>5015</v>
      </c>
      <c r="AE19" s="41">
        <v>1662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7"/>
        <v>2089</v>
      </c>
      <c r="BA19" s="38">
        <f t="shared" si="8"/>
        <v>966</v>
      </c>
      <c r="BB19" s="42">
        <v>759</v>
      </c>
      <c r="BC19" s="42"/>
      <c r="BD19" s="42"/>
      <c r="BE19" s="42"/>
      <c r="BF19" s="42"/>
      <c r="BG19" s="42"/>
      <c r="BH19" s="42">
        <v>1230</v>
      </c>
      <c r="BI19" s="42">
        <v>883</v>
      </c>
      <c r="BJ19" s="43">
        <v>100</v>
      </c>
      <c r="BK19" s="42">
        <v>83</v>
      </c>
      <c r="BL19" s="42"/>
      <c r="BM19" s="42"/>
      <c r="BN19" s="39">
        <f t="shared" si="9"/>
        <v>15388</v>
      </c>
    </row>
    <row r="20" spans="1:66" ht="17.25" customHeight="1">
      <c r="A20" s="63" t="s">
        <v>10</v>
      </c>
      <c r="B20" s="38">
        <f t="shared" si="0"/>
        <v>22602</v>
      </c>
      <c r="C20" s="38">
        <f t="shared" si="1"/>
        <v>11581</v>
      </c>
      <c r="D20" s="37">
        <f t="shared" si="2"/>
        <v>51.238828422263516</v>
      </c>
      <c r="E20" s="38"/>
      <c r="F20" s="38">
        <f t="shared" si="3"/>
        <v>8266</v>
      </c>
      <c r="G20" s="38">
        <f t="shared" si="4"/>
        <v>5425</v>
      </c>
      <c r="H20" s="37">
        <f t="shared" si="5"/>
        <v>65.6302927655456</v>
      </c>
      <c r="I20" s="41"/>
      <c r="J20" s="41">
        <v>1993</v>
      </c>
      <c r="K20" s="41">
        <v>1247</v>
      </c>
      <c r="L20" s="41">
        <v>3168</v>
      </c>
      <c r="M20" s="41">
        <v>1956</v>
      </c>
      <c r="N20" s="41">
        <v>2490</v>
      </c>
      <c r="O20" s="41">
        <v>2222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6"/>
        <v>10922</v>
      </c>
      <c r="AC20" s="38">
        <f t="shared" si="6"/>
        <v>4806</v>
      </c>
      <c r="AD20" s="41">
        <v>9257</v>
      </c>
      <c r="AE20" s="41">
        <v>3191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1500</v>
      </c>
      <c r="AP20" s="41"/>
      <c r="AQ20" s="41"/>
      <c r="AR20" s="41">
        <v>165</v>
      </c>
      <c r="AS20" s="41">
        <v>115</v>
      </c>
      <c r="AT20" s="41"/>
      <c r="AU20" s="41"/>
      <c r="AV20" s="41">
        <v>20</v>
      </c>
      <c r="AW20" s="41"/>
      <c r="AX20" s="41">
        <v>14</v>
      </c>
      <c r="AY20" s="41"/>
      <c r="AZ20" s="38">
        <f t="shared" si="7"/>
        <v>3380</v>
      </c>
      <c r="BA20" s="38">
        <f t="shared" si="8"/>
        <v>1350</v>
      </c>
      <c r="BB20" s="42">
        <v>730</v>
      </c>
      <c r="BC20" s="42"/>
      <c r="BD20" s="42"/>
      <c r="BE20" s="42"/>
      <c r="BF20" s="42"/>
      <c r="BG20" s="42"/>
      <c r="BH20" s="42">
        <v>2453</v>
      </c>
      <c r="BI20" s="42">
        <v>1350</v>
      </c>
      <c r="BJ20" s="43">
        <v>197</v>
      </c>
      <c r="BK20" s="42"/>
      <c r="BL20" s="42"/>
      <c r="BM20" s="42"/>
      <c r="BN20" s="39">
        <f t="shared" si="9"/>
        <v>22602</v>
      </c>
    </row>
    <row r="21" spans="1:66" ht="15.75" customHeight="1">
      <c r="A21" s="63" t="s">
        <v>17</v>
      </c>
      <c r="B21" s="38">
        <f t="shared" si="0"/>
        <v>31639</v>
      </c>
      <c r="C21" s="38">
        <f t="shared" si="1"/>
        <v>15074</v>
      </c>
      <c r="D21" s="37">
        <f t="shared" si="2"/>
        <v>47.643730838522075</v>
      </c>
      <c r="E21" s="38">
        <v>2184</v>
      </c>
      <c r="F21" s="38">
        <f t="shared" si="3"/>
        <v>14431</v>
      </c>
      <c r="G21" s="38">
        <f t="shared" si="4"/>
        <v>7703</v>
      </c>
      <c r="H21" s="37">
        <f t="shared" si="5"/>
        <v>53.37814427274618</v>
      </c>
      <c r="I21" s="41">
        <v>931</v>
      </c>
      <c r="J21" s="41">
        <v>7050</v>
      </c>
      <c r="K21" s="41">
        <v>2781</v>
      </c>
      <c r="L21" s="41">
        <v>4168</v>
      </c>
      <c r="M21" s="41">
        <v>3310</v>
      </c>
      <c r="N21" s="41">
        <v>1052</v>
      </c>
      <c r="O21" s="41">
        <v>1102</v>
      </c>
      <c r="P21" s="41">
        <v>1341</v>
      </c>
      <c r="Q21" s="41">
        <v>470</v>
      </c>
      <c r="R21" s="41">
        <v>147</v>
      </c>
      <c r="S21" s="41"/>
      <c r="T21" s="41">
        <v>500</v>
      </c>
      <c r="U21" s="41"/>
      <c r="V21" s="41">
        <v>128</v>
      </c>
      <c r="W21" s="41">
        <v>40</v>
      </c>
      <c r="X21" s="41">
        <v>45</v>
      </c>
      <c r="Y21" s="41"/>
      <c r="Z21" s="41"/>
      <c r="AA21" s="41"/>
      <c r="AB21" s="38">
        <f t="shared" si="6"/>
        <v>13316</v>
      </c>
      <c r="AC21" s="38">
        <f t="shared" si="6"/>
        <v>4703</v>
      </c>
      <c r="AD21" s="41">
        <v>12469</v>
      </c>
      <c r="AE21" s="41">
        <v>4024</v>
      </c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>
        <v>679</v>
      </c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>
        <v>22</v>
      </c>
      <c r="AZ21" s="38">
        <f t="shared" si="7"/>
        <v>3592</v>
      </c>
      <c r="BA21" s="38">
        <f t="shared" si="8"/>
        <v>2646</v>
      </c>
      <c r="BB21" s="42">
        <v>373</v>
      </c>
      <c r="BC21" s="42"/>
      <c r="BD21" s="42">
        <v>30</v>
      </c>
      <c r="BE21" s="42"/>
      <c r="BF21" s="42"/>
      <c r="BG21" s="42"/>
      <c r="BH21" s="42">
        <v>3189</v>
      </c>
      <c r="BI21" s="42">
        <v>2646</v>
      </c>
      <c r="BJ21" s="43"/>
      <c r="BK21" s="42"/>
      <c r="BL21" s="42"/>
      <c r="BM21" s="42"/>
      <c r="BN21" s="39">
        <f aca="true" t="shared" si="10" ref="BN21:BN26">SUM(F21,AB21,AT21,AV21,AX21,AZ21)</f>
        <v>31639</v>
      </c>
    </row>
    <row r="22" spans="1:66" ht="15" customHeight="1">
      <c r="A22" s="63" t="s">
        <v>18</v>
      </c>
      <c r="B22" s="38">
        <f t="shared" si="0"/>
        <v>32419</v>
      </c>
      <c r="C22" s="38">
        <f t="shared" si="1"/>
        <v>14737</v>
      </c>
      <c r="D22" s="37">
        <f t="shared" si="2"/>
        <v>45.45791048459237</v>
      </c>
      <c r="E22" s="38">
        <v>2163</v>
      </c>
      <c r="F22" s="38">
        <f t="shared" si="3"/>
        <v>22725</v>
      </c>
      <c r="G22" s="38">
        <f t="shared" si="4"/>
        <v>11456</v>
      </c>
      <c r="H22" s="37">
        <f t="shared" si="5"/>
        <v>50.41144114411441</v>
      </c>
      <c r="I22" s="41">
        <v>1594</v>
      </c>
      <c r="J22" s="38">
        <v>12938</v>
      </c>
      <c r="K22" s="41">
        <v>5325</v>
      </c>
      <c r="L22" s="38">
        <v>4766</v>
      </c>
      <c r="M22" s="41">
        <v>3308</v>
      </c>
      <c r="N22" s="38">
        <v>860</v>
      </c>
      <c r="O22" s="41">
        <v>541</v>
      </c>
      <c r="P22" s="38">
        <v>1706</v>
      </c>
      <c r="Q22" s="41">
        <v>378</v>
      </c>
      <c r="R22" s="38"/>
      <c r="S22" s="41"/>
      <c r="T22" s="38">
        <v>30</v>
      </c>
      <c r="U22" s="41"/>
      <c r="V22" s="38">
        <v>2325</v>
      </c>
      <c r="W22" s="41">
        <v>1854</v>
      </c>
      <c r="X22" s="38">
        <v>100</v>
      </c>
      <c r="Y22" s="41">
        <v>50</v>
      </c>
      <c r="Z22" s="38"/>
      <c r="AA22" s="41"/>
      <c r="AB22" s="38">
        <f t="shared" si="6"/>
        <v>6891</v>
      </c>
      <c r="AC22" s="38">
        <f t="shared" si="6"/>
        <v>2711</v>
      </c>
      <c r="AD22" s="38">
        <v>3165</v>
      </c>
      <c r="AE22" s="41">
        <v>802</v>
      </c>
      <c r="AF22" s="38"/>
      <c r="AG22" s="41"/>
      <c r="AH22" s="38"/>
      <c r="AI22" s="41"/>
      <c r="AJ22" s="38">
        <v>3726</v>
      </c>
      <c r="AK22" s="41">
        <v>1909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>
        <v>10</v>
      </c>
      <c r="AZ22" s="38">
        <f t="shared" si="7"/>
        <v>2683</v>
      </c>
      <c r="BA22" s="38">
        <f t="shared" si="8"/>
        <v>560</v>
      </c>
      <c r="BB22" s="39">
        <v>658</v>
      </c>
      <c r="BC22" s="42">
        <v>44</v>
      </c>
      <c r="BD22" s="39">
        <v>308</v>
      </c>
      <c r="BE22" s="42"/>
      <c r="BF22" s="42"/>
      <c r="BG22" s="42"/>
      <c r="BH22" s="39">
        <v>1707</v>
      </c>
      <c r="BI22" s="42">
        <v>516</v>
      </c>
      <c r="BJ22" s="40"/>
      <c r="BK22" s="42"/>
      <c r="BL22" s="42">
        <v>10</v>
      </c>
      <c r="BM22" s="42"/>
      <c r="BN22" s="39">
        <f t="shared" si="10"/>
        <v>32419</v>
      </c>
    </row>
    <row r="23" spans="1:66" ht="15" customHeight="1">
      <c r="A23" s="63" t="s">
        <v>11</v>
      </c>
      <c r="B23" s="38">
        <f t="shared" si="0"/>
        <v>22537</v>
      </c>
      <c r="C23" s="38">
        <f t="shared" si="1"/>
        <v>5992</v>
      </c>
      <c r="D23" s="37">
        <f t="shared" si="2"/>
        <v>26.587389625948436</v>
      </c>
      <c r="E23" s="38">
        <v>933</v>
      </c>
      <c r="F23" s="38">
        <f t="shared" si="3"/>
        <v>18596</v>
      </c>
      <c r="G23" s="38">
        <f t="shared" si="4"/>
        <v>2221</v>
      </c>
      <c r="H23" s="37">
        <f t="shared" si="5"/>
        <v>11.94342869434287</v>
      </c>
      <c r="I23" s="41">
        <v>758</v>
      </c>
      <c r="J23" s="41">
        <v>15687</v>
      </c>
      <c r="K23" s="41">
        <v>554</v>
      </c>
      <c r="L23" s="41">
        <v>1150</v>
      </c>
      <c r="M23" s="41">
        <v>653</v>
      </c>
      <c r="N23" s="41">
        <v>1489</v>
      </c>
      <c r="O23" s="41">
        <v>1014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6"/>
        <v>2900</v>
      </c>
      <c r="AC23" s="38">
        <f t="shared" si="6"/>
        <v>1374</v>
      </c>
      <c r="AD23" s="41">
        <v>2900</v>
      </c>
      <c r="AE23" s="41">
        <v>1374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7"/>
        <v>1041</v>
      </c>
      <c r="BA23" s="38">
        <f t="shared" si="8"/>
        <v>2397</v>
      </c>
      <c r="BB23" s="42"/>
      <c r="BC23" s="42"/>
      <c r="BD23" s="42"/>
      <c r="BE23" s="42"/>
      <c r="BF23" s="42"/>
      <c r="BG23" s="42"/>
      <c r="BH23" s="42">
        <v>1041</v>
      </c>
      <c r="BI23" s="42">
        <v>128</v>
      </c>
      <c r="BJ23" s="43"/>
      <c r="BK23" s="42">
        <v>2269</v>
      </c>
      <c r="BL23" s="42"/>
      <c r="BM23" s="42"/>
      <c r="BN23" s="39">
        <f t="shared" si="10"/>
        <v>22537</v>
      </c>
    </row>
    <row r="24" spans="1:66" ht="13.5" customHeight="1">
      <c r="A24" s="63" t="s">
        <v>12</v>
      </c>
      <c r="B24" s="38">
        <f t="shared" si="0"/>
        <v>38305.5</v>
      </c>
      <c r="C24" s="38">
        <f t="shared" si="1"/>
        <v>19885.5</v>
      </c>
      <c r="D24" s="37">
        <f t="shared" si="2"/>
        <v>51.91291067862317</v>
      </c>
      <c r="E24" s="38">
        <v>1995</v>
      </c>
      <c r="F24" s="38">
        <f t="shared" si="3"/>
        <v>24085</v>
      </c>
      <c r="G24" s="38">
        <f t="shared" si="4"/>
        <v>16701</v>
      </c>
      <c r="H24" s="37">
        <f t="shared" si="5"/>
        <v>69.3419140543907</v>
      </c>
      <c r="I24" s="41">
        <v>1518</v>
      </c>
      <c r="J24" s="41">
        <v>11331</v>
      </c>
      <c r="K24" s="41">
        <v>6576</v>
      </c>
      <c r="L24" s="41">
        <v>9269</v>
      </c>
      <c r="M24" s="41">
        <v>6820</v>
      </c>
      <c r="N24" s="41">
        <v>1169</v>
      </c>
      <c r="O24" s="41">
        <v>1388</v>
      </c>
      <c r="P24" s="41"/>
      <c r="Q24" s="41"/>
      <c r="R24" s="41">
        <v>100</v>
      </c>
      <c r="S24" s="41"/>
      <c r="T24" s="41">
        <v>85</v>
      </c>
      <c r="U24" s="41">
        <v>9</v>
      </c>
      <c r="V24" s="41">
        <v>1934</v>
      </c>
      <c r="W24" s="41">
        <v>1896</v>
      </c>
      <c r="X24" s="41">
        <v>197</v>
      </c>
      <c r="Y24" s="41">
        <v>12</v>
      </c>
      <c r="Z24" s="41"/>
      <c r="AA24" s="41"/>
      <c r="AB24" s="38">
        <f t="shared" si="6"/>
        <v>9611</v>
      </c>
      <c r="AC24" s="38">
        <f t="shared" si="6"/>
        <v>2832</v>
      </c>
      <c r="AD24" s="41">
        <v>6121</v>
      </c>
      <c r="AE24" s="41">
        <v>2052</v>
      </c>
      <c r="AF24" s="41">
        <v>1479</v>
      </c>
      <c r="AG24" s="41">
        <v>780</v>
      </c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>SUM(BB24,BD24,BH24,BJ24,BL24,BF24)</f>
        <v>4559.5</v>
      </c>
      <c r="BA24" s="38">
        <f>SUM(BC24,BE24,BI24,BK24,BM24,BG24)</f>
        <v>352.5</v>
      </c>
      <c r="BB24" s="42">
        <v>1630</v>
      </c>
      <c r="BC24" s="42"/>
      <c r="BD24" s="42"/>
      <c r="BE24" s="42"/>
      <c r="BF24" s="42">
        <v>23.5</v>
      </c>
      <c r="BG24" s="42">
        <v>23.5</v>
      </c>
      <c r="BH24" s="42">
        <v>1704</v>
      </c>
      <c r="BI24" s="42">
        <v>325</v>
      </c>
      <c r="BJ24" s="43">
        <v>1202</v>
      </c>
      <c r="BK24" s="42">
        <v>4</v>
      </c>
      <c r="BL24" s="42"/>
      <c r="BM24" s="42"/>
      <c r="BN24" s="39">
        <f t="shared" si="10"/>
        <v>38305.5</v>
      </c>
    </row>
    <row r="25" spans="1:66" ht="15" customHeight="1">
      <c r="A25" s="58" t="s">
        <v>19</v>
      </c>
      <c r="B25" s="38">
        <f t="shared" si="0"/>
        <v>61300</v>
      </c>
      <c r="C25" s="38">
        <f t="shared" si="1"/>
        <v>32566</v>
      </c>
      <c r="D25" s="37">
        <f t="shared" si="2"/>
        <v>53.125611745513865</v>
      </c>
      <c r="E25" s="38">
        <v>2693</v>
      </c>
      <c r="F25" s="38">
        <f t="shared" si="3"/>
        <v>38400</v>
      </c>
      <c r="G25" s="38">
        <f t="shared" si="4"/>
        <v>28458</v>
      </c>
      <c r="H25" s="37">
        <f t="shared" si="5"/>
        <v>74.109375</v>
      </c>
      <c r="I25" s="38">
        <v>1908</v>
      </c>
      <c r="J25" s="38">
        <v>23100</v>
      </c>
      <c r="K25" s="38">
        <v>17892</v>
      </c>
      <c r="L25" s="38">
        <v>12000</v>
      </c>
      <c r="M25" s="38">
        <v>9606</v>
      </c>
      <c r="N25" s="38">
        <v>2000</v>
      </c>
      <c r="O25" s="41">
        <v>684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>
        <v>276</v>
      </c>
      <c r="X25" s="38"/>
      <c r="Y25" s="38"/>
      <c r="Z25" s="38">
        <v>100</v>
      </c>
      <c r="AA25" s="38"/>
      <c r="AB25" s="38">
        <f t="shared" si="6"/>
        <v>17300</v>
      </c>
      <c r="AC25" s="38">
        <f t="shared" si="6"/>
        <v>2709</v>
      </c>
      <c r="AD25" s="38">
        <v>8000</v>
      </c>
      <c r="AE25" s="38">
        <v>485</v>
      </c>
      <c r="AF25" s="38">
        <v>9200</v>
      </c>
      <c r="AG25" s="38">
        <v>2224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>
        <v>300</v>
      </c>
      <c r="AX25" s="38">
        <v>200</v>
      </c>
      <c r="AY25" s="38">
        <v>25</v>
      </c>
      <c r="AZ25" s="38">
        <f>SUM(BB25,BD25,BH25,BJ25,BL25)</f>
        <v>4500</v>
      </c>
      <c r="BA25" s="38">
        <f>SUM(BC25,BE25,BI25,BK25,BM25)</f>
        <v>1074</v>
      </c>
      <c r="BB25" s="39"/>
      <c r="BC25" s="39"/>
      <c r="BD25" s="39"/>
      <c r="BE25" s="39"/>
      <c r="BF25" s="39"/>
      <c r="BG25" s="39"/>
      <c r="BH25" s="39">
        <v>4000</v>
      </c>
      <c r="BI25" s="39">
        <v>1034</v>
      </c>
      <c r="BJ25" s="40">
        <v>500</v>
      </c>
      <c r="BK25" s="39">
        <v>40</v>
      </c>
      <c r="BL25" s="42"/>
      <c r="BM25" s="39"/>
      <c r="BN25" s="39">
        <f t="shared" si="10"/>
        <v>61300</v>
      </c>
    </row>
    <row r="26" spans="1:66" ht="18" customHeight="1">
      <c r="A26" s="58" t="s">
        <v>13</v>
      </c>
      <c r="B26" s="38">
        <f t="shared" si="0"/>
        <v>61422</v>
      </c>
      <c r="C26" s="38">
        <f t="shared" si="1"/>
        <v>28221</v>
      </c>
      <c r="D26" s="37">
        <f t="shared" si="2"/>
        <v>45.94607795252516</v>
      </c>
      <c r="E26" s="38">
        <v>4065</v>
      </c>
      <c r="F26" s="38">
        <f t="shared" si="3"/>
        <v>23387</v>
      </c>
      <c r="G26" s="38">
        <f t="shared" si="4"/>
        <v>13444</v>
      </c>
      <c r="H26" s="37">
        <f t="shared" si="5"/>
        <v>57.484927523838024</v>
      </c>
      <c r="I26" s="38">
        <v>1526</v>
      </c>
      <c r="J26" s="38">
        <v>3090</v>
      </c>
      <c r="K26" s="38">
        <v>1487</v>
      </c>
      <c r="L26" s="38">
        <v>11974</v>
      </c>
      <c r="M26" s="38">
        <v>9729</v>
      </c>
      <c r="N26" s="38">
        <v>1578</v>
      </c>
      <c r="O26" s="38">
        <v>1418</v>
      </c>
      <c r="P26" s="38">
        <v>4406</v>
      </c>
      <c r="Q26" s="38">
        <v>474</v>
      </c>
      <c r="R26" s="38">
        <v>1</v>
      </c>
      <c r="S26" s="38">
        <v>1</v>
      </c>
      <c r="T26" s="38">
        <v>1503</v>
      </c>
      <c r="U26" s="38"/>
      <c r="V26" s="38">
        <v>5</v>
      </c>
      <c r="W26" s="38">
        <v>5</v>
      </c>
      <c r="X26" s="38">
        <v>330</v>
      </c>
      <c r="Y26" s="38">
        <v>330</v>
      </c>
      <c r="Z26" s="38">
        <v>500</v>
      </c>
      <c r="AA26" s="38"/>
      <c r="AB26" s="38">
        <f t="shared" si="6"/>
        <v>31684</v>
      </c>
      <c r="AC26" s="38">
        <f t="shared" si="6"/>
        <v>10896</v>
      </c>
      <c r="AD26" s="38">
        <v>24776</v>
      </c>
      <c r="AE26" s="38">
        <v>8141</v>
      </c>
      <c r="AF26" s="38">
        <v>1937</v>
      </c>
      <c r="AG26" s="38">
        <v>1937</v>
      </c>
      <c r="AH26" s="38">
        <v>2320</v>
      </c>
      <c r="AI26" s="38">
        <v>818</v>
      </c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>SUM(BB26,BD26,BH26,BJ26,BL26)</f>
        <v>6291</v>
      </c>
      <c r="BA26" s="38">
        <f>SUM(BC26,BE26,BI26,BK26,BM26)</f>
        <v>3881</v>
      </c>
      <c r="BB26" s="39">
        <v>2291</v>
      </c>
      <c r="BC26" s="39">
        <v>141</v>
      </c>
      <c r="BD26" s="39"/>
      <c r="BE26" s="39"/>
      <c r="BF26" s="39"/>
      <c r="BG26" s="39"/>
      <c r="BH26" s="39">
        <v>3620</v>
      </c>
      <c r="BI26" s="39">
        <v>3210</v>
      </c>
      <c r="BJ26" s="40">
        <v>380</v>
      </c>
      <c r="BK26" s="39">
        <v>530</v>
      </c>
      <c r="BL26" s="42"/>
      <c r="BM26" s="39"/>
      <c r="BN26" s="39">
        <f t="shared" si="10"/>
        <v>61422</v>
      </c>
    </row>
    <row r="27" spans="1:66" ht="15.75">
      <c r="A27" s="64" t="s">
        <v>90</v>
      </c>
      <c r="B27" s="65">
        <f>SUM(B7:B26)</f>
        <v>614460</v>
      </c>
      <c r="C27" s="65">
        <f t="shared" si="1"/>
        <v>341133.5</v>
      </c>
      <c r="D27" s="66">
        <f>C27/B27*100</f>
        <v>55.517608957458584</v>
      </c>
      <c r="E27" s="65">
        <f>SUM(E6:E26)</f>
        <v>31180</v>
      </c>
      <c r="F27" s="67">
        <f>SUM(F6:F26)</f>
        <v>298666</v>
      </c>
      <c r="G27" s="67">
        <f t="shared" si="4"/>
        <v>196815</v>
      </c>
      <c r="H27" s="75">
        <f>G27/F27*100</f>
        <v>65.898026558095</v>
      </c>
      <c r="I27" s="65">
        <f>SUM(I6:I26)</f>
        <v>14040</v>
      </c>
      <c r="J27" s="67">
        <f>SUM(J6:J26)</f>
        <v>137626</v>
      </c>
      <c r="K27" s="65">
        <f aca="true" t="shared" si="11" ref="K27:AB27">SUM(K6:K26)</f>
        <v>81091</v>
      </c>
      <c r="L27" s="67">
        <f t="shared" si="11"/>
        <v>97455</v>
      </c>
      <c r="M27" s="65">
        <f t="shared" si="11"/>
        <v>76269</v>
      </c>
      <c r="N27" s="67">
        <f t="shared" si="11"/>
        <v>33765</v>
      </c>
      <c r="O27" s="65">
        <f t="shared" si="11"/>
        <v>29337</v>
      </c>
      <c r="P27" s="67">
        <f t="shared" si="11"/>
        <v>11387</v>
      </c>
      <c r="Q27" s="65">
        <f t="shared" si="11"/>
        <v>1662</v>
      </c>
      <c r="R27" s="67">
        <f t="shared" si="11"/>
        <v>2312</v>
      </c>
      <c r="S27" s="65">
        <f t="shared" si="11"/>
        <v>271</v>
      </c>
      <c r="T27" s="67">
        <f t="shared" si="11"/>
        <v>5000</v>
      </c>
      <c r="U27" s="65">
        <f t="shared" si="11"/>
        <v>292</v>
      </c>
      <c r="V27" s="67">
        <f t="shared" si="11"/>
        <v>9644</v>
      </c>
      <c r="W27" s="65">
        <f t="shared" si="11"/>
        <v>7346</v>
      </c>
      <c r="X27" s="67">
        <f t="shared" si="11"/>
        <v>877</v>
      </c>
      <c r="Y27" s="65">
        <f t="shared" si="11"/>
        <v>547</v>
      </c>
      <c r="Z27" s="67">
        <f t="shared" si="11"/>
        <v>600</v>
      </c>
      <c r="AA27" s="65">
        <f t="shared" si="11"/>
        <v>0</v>
      </c>
      <c r="AB27" s="67">
        <f t="shared" si="11"/>
        <v>243326</v>
      </c>
      <c r="AC27" s="67">
        <f>SUM(AC7:AC26)</f>
        <v>105310</v>
      </c>
      <c r="AD27" s="67">
        <f aca="true" t="shared" si="12" ref="AD27:AZ27">SUM(AD6:AD26)</f>
        <v>209441</v>
      </c>
      <c r="AE27" s="65">
        <f t="shared" si="12"/>
        <v>91134</v>
      </c>
      <c r="AF27" s="67">
        <f t="shared" si="12"/>
        <v>12616</v>
      </c>
      <c r="AG27" s="65">
        <f t="shared" si="12"/>
        <v>4941</v>
      </c>
      <c r="AH27" s="67">
        <f t="shared" si="12"/>
        <v>4599</v>
      </c>
      <c r="AI27" s="65">
        <f t="shared" si="12"/>
        <v>818</v>
      </c>
      <c r="AJ27" s="67">
        <f t="shared" si="12"/>
        <v>11938</v>
      </c>
      <c r="AK27" s="65">
        <f t="shared" si="12"/>
        <v>3621</v>
      </c>
      <c r="AL27" s="67">
        <f t="shared" si="12"/>
        <v>920</v>
      </c>
      <c r="AM27" s="65">
        <f t="shared" si="12"/>
        <v>700</v>
      </c>
      <c r="AN27" s="67">
        <f t="shared" si="12"/>
        <v>2672</v>
      </c>
      <c r="AO27" s="65">
        <f t="shared" si="12"/>
        <v>3133</v>
      </c>
      <c r="AP27" s="67">
        <f t="shared" si="12"/>
        <v>725</v>
      </c>
      <c r="AQ27" s="65">
        <f t="shared" si="12"/>
        <v>848</v>
      </c>
      <c r="AR27" s="67">
        <f t="shared" si="12"/>
        <v>415</v>
      </c>
      <c r="AS27" s="65">
        <f t="shared" si="12"/>
        <v>115</v>
      </c>
      <c r="AT27" s="67">
        <f t="shared" si="12"/>
        <v>0</v>
      </c>
      <c r="AU27" s="65">
        <f t="shared" si="12"/>
        <v>0</v>
      </c>
      <c r="AV27" s="67">
        <f t="shared" si="12"/>
        <v>1797.5</v>
      </c>
      <c r="AW27" s="65">
        <f t="shared" si="12"/>
        <v>340</v>
      </c>
      <c r="AX27" s="67">
        <f t="shared" si="12"/>
        <v>1263</v>
      </c>
      <c r="AY27" s="65">
        <f t="shared" si="12"/>
        <v>186</v>
      </c>
      <c r="AZ27" s="67">
        <f t="shared" si="12"/>
        <v>69407.5</v>
      </c>
      <c r="BA27" s="67">
        <f>SUM(BA7:BA26)</f>
        <v>38482.5</v>
      </c>
      <c r="BB27" s="68">
        <f>SUM(BB6:BB26)</f>
        <v>13387</v>
      </c>
      <c r="BC27" s="69">
        <f>SUM(BC6:BC26)</f>
        <v>265</v>
      </c>
      <c r="BD27" s="68">
        <f>SUM(BD6:BD26)</f>
        <v>1086</v>
      </c>
      <c r="BE27" s="68">
        <f>SUM(BE7:BE26)</f>
        <v>460</v>
      </c>
      <c r="BF27" s="68">
        <f>SUM(BF6:BF26)</f>
        <v>23.5</v>
      </c>
      <c r="BG27" s="68">
        <f>SUM(BG6:BG26)</f>
        <v>23.5</v>
      </c>
      <c r="BH27" s="68">
        <f>SUM(BH6:BH26)</f>
        <v>53545</v>
      </c>
      <c r="BI27" s="69">
        <f>SUM(BI6:BI26)</f>
        <v>31313</v>
      </c>
      <c r="BJ27" s="68">
        <f>SUM(BJ6:BJ26)</f>
        <v>6856</v>
      </c>
      <c r="BK27" s="68">
        <f>SUM(BK7:BK26)</f>
        <v>6421</v>
      </c>
      <c r="BL27" s="68">
        <f>SUM(BL6:BL26)</f>
        <v>10</v>
      </c>
      <c r="BM27" s="68"/>
      <c r="BN27" s="68">
        <f>SUM(BN6:BN26)</f>
        <v>614460</v>
      </c>
    </row>
    <row r="28" spans="1:66" ht="15.75">
      <c r="A28" s="70" t="s">
        <v>91</v>
      </c>
      <c r="B28" s="71">
        <v>565185</v>
      </c>
      <c r="C28" s="71">
        <v>68986</v>
      </c>
      <c r="D28" s="147">
        <v>12.205914877429516</v>
      </c>
      <c r="E28" s="71">
        <v>25203</v>
      </c>
      <c r="F28" s="61">
        <v>288391</v>
      </c>
      <c r="G28" s="59">
        <v>48182</v>
      </c>
      <c r="H28" s="74">
        <v>16.707178795454784</v>
      </c>
      <c r="I28" s="71">
        <v>17677</v>
      </c>
      <c r="J28" s="61">
        <v>120166</v>
      </c>
      <c r="K28" s="71">
        <v>10556</v>
      </c>
      <c r="L28" s="61">
        <v>107807</v>
      </c>
      <c r="M28" s="71">
        <v>24214</v>
      </c>
      <c r="N28" s="61">
        <v>33772</v>
      </c>
      <c r="O28" s="71">
        <v>10788</v>
      </c>
      <c r="P28" s="61">
        <v>11256</v>
      </c>
      <c r="Q28" s="71">
        <v>522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2102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9096</v>
      </c>
      <c r="AD28" s="61">
        <v>177136</v>
      </c>
      <c r="AE28" s="71">
        <v>6196</v>
      </c>
      <c r="AF28" s="61">
        <v>10899</v>
      </c>
      <c r="AG28" s="71">
        <v>2315</v>
      </c>
      <c r="AH28" s="61">
        <v>1573</v>
      </c>
      <c r="AI28" s="71">
        <v>0</v>
      </c>
      <c r="AJ28" s="61">
        <v>5480</v>
      </c>
      <c r="AK28" s="71">
        <v>275</v>
      </c>
      <c r="AL28" s="61">
        <v>1093</v>
      </c>
      <c r="AM28" s="71">
        <v>0</v>
      </c>
      <c r="AN28" s="61">
        <v>1374</v>
      </c>
      <c r="AO28" s="71">
        <v>310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5</v>
      </c>
      <c r="AX28" s="61">
        <v>996.2</v>
      </c>
      <c r="AY28" s="71">
        <v>62</v>
      </c>
      <c r="AZ28" s="61">
        <v>74454</v>
      </c>
      <c r="BA28" s="61">
        <v>11641</v>
      </c>
      <c r="BB28" s="62">
        <v>13486</v>
      </c>
      <c r="BC28" s="72">
        <v>0</v>
      </c>
      <c r="BD28" s="62">
        <v>1489</v>
      </c>
      <c r="BE28" s="62">
        <v>56</v>
      </c>
      <c r="BF28" s="62">
        <v>0</v>
      </c>
      <c r="BG28" s="62">
        <v>0</v>
      </c>
      <c r="BH28" s="62">
        <v>53619</v>
      </c>
      <c r="BI28" s="72">
        <v>11116</v>
      </c>
      <c r="BJ28" s="62">
        <v>5850</v>
      </c>
      <c r="BK28" s="72">
        <v>469</v>
      </c>
      <c r="BL28" s="44">
        <v>10</v>
      </c>
      <c r="BM28" s="44"/>
      <c r="BN28" s="44">
        <v>565185</v>
      </c>
    </row>
  </sheetData>
  <sheetProtection/>
  <mergeCells count="38">
    <mergeCell ref="AB3:AU3"/>
    <mergeCell ref="AZ3:BM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J4:BK4"/>
    <mergeCell ref="BF4:BG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2016-04-30T05:41:02Z</cp:lastPrinted>
  <dcterms:created xsi:type="dcterms:W3CDTF">2015-09-15T07:38:08Z</dcterms:created>
  <dcterms:modified xsi:type="dcterms:W3CDTF">2016-05-05T06:48:31Z</dcterms:modified>
  <cp:category/>
  <cp:version/>
  <cp:contentType/>
  <cp:contentStatus/>
</cp:coreProperties>
</file>