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<sst xmlns="http://schemas.openxmlformats.org/spreadsheetml/2006/main" count="212" uniqueCount="117">
  <si>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</si>
  <si>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</si>
  <si>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</si>
  <si>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</si>
  <si>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</si>
  <si>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</si>
  <si>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</si>
  <si>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</si>
  <si>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</si>
  <si>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</si>
  <si>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</si>
  <si>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</si>
  <si>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</si>
  <si>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</si>
  <si>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</si>
  <si>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</si>
  <si>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</si>
  <si>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</si>
  <si>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</si>
  <si>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</si>
  <si>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</si>
  <si>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</si>
  <si>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</si>
  <si>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</si>
  <si>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</si>
  <si>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</si>
  <si>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</si>
  <si>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</si>
  <si>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</si>
  <si>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</si>
  <si>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</si>
  <si>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</si>
  <si>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</si>
  <si>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</si>
  <si>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</si>
  <si>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</si>
  <si>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</si>
  <si>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</si>
  <si>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</si>
  <si>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</si>
  <si>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</si>
  <si>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</si>
  <si>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</si>
  <si>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</si>
  <si>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</si>
  <si>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</si>
  <si>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</si>
  <si>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</si>
  <si>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</si>
  <si>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</si>
  <si>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</si>
  <si>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</si>
  <si>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</si>
  <si>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</si>
  <si>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</si>
  <si>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</si>
  <si>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</si>
  <si>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</si>
  <si>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</si>
  <si>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</si>
  <si>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</si>
  <si>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</si>
  <si>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</si>
  <si>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</si>
  <si>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</si>
  <si>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</si>
  <si>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</si>
  <si>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</si>
  <si>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</si>
  <si>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</si>
  <si>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</si>
  <si>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</si>
  <si>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</si>
  <si>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</si>
  <si>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</si>
  <si>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</si>
  <si>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</si>
  <si>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</si>
  <si>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</si>
  <si>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</si>
  <si>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</si>
  <si>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</si>
  <si>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</si>
  <si>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</si>
  <si>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</si>
  <si>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</si>
  <si>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</si>
  <si>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</si>
  <si>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</si>
  <si>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</si>
  <si>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</si>
  <si>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</si>
  <si>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</si>
  <si>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</si>
  <si>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</si>
  <si>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</si>
  <si>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</si>
  <si>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</si>
  <si>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</si>
  <si>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</si>
  <si>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</si>
  <si>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</si>
  <si>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</si>
  <si>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</si>
  <si>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</si>
  <si>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</si>
  <si>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</si>
  <si>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</si>
  <si>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</si>
  <si>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</si>
  <si>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</si>
  <si>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</si>
  <si>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</si>
  <si>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</si>
  <si>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</si>
  <si>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21.04</t>
  </si>
  <si>
    <t>22.04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</si>
</sst>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2" fontId="28" fillId="0" borderId="17" xfId="0" applyNumberFormat="1" applyFont="1" applyBorder="1" applyAlignment="1">
      <alignment horizontal="center"/>
    </xf>
    <xf numFmtId="0" fontId="19" fillId="0" borderId="7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7" xfId="53" applyFont="1" applyBorder="1" applyAlignment="1">
      <alignment horizontal="center" vertical="center" wrapText="1"/>
      <protection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3" xfId="53" applyFont="1" applyBorder="1" applyAlignment="1">
      <alignment horizontal="center" vertical="center" wrapText="1"/>
      <protection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60" applyFont="1" applyBorder="1" applyAlignment="1" applyProtection="1">
      <alignment horizontal="center" vertical="center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19" fillId="0" borderId="86" xfId="61" applyFont="1" applyBorder="1" applyAlignment="1" applyProtection="1">
      <alignment horizontal="center"/>
      <protection locked="0"/>
    </xf>
    <xf numFmtId="0" fontId="20" fillId="0" borderId="87" xfId="61" applyFont="1" applyBorder="1" applyAlignment="1" applyProtection="1">
      <alignment horizontal="left" vertic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88" xfId="60" applyFont="1" applyBorder="1" applyAlignment="1" applyProtection="1">
      <alignment horizontal="center"/>
      <protection locked="0"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19" fillId="0" borderId="89" xfId="61" applyFont="1" applyBorder="1" applyAlignment="1" applyProtection="1">
      <alignment horizontal="center"/>
      <protection locked="0"/>
    </xf>
    <xf numFmtId="0" fontId="19" fillId="0" borderId="90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0" fillId="0" borderId="91" xfId="56" applyFont="1" applyBorder="1" applyAlignment="1">
      <alignment horizontal="center" vertical="center"/>
      <protection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48" xfId="56" applyFont="1" applyBorder="1" applyAlignment="1">
      <alignment horizontal="center"/>
      <protection/>
    </xf>
    <xf numFmtId="0" fontId="19" fillId="0" borderId="92" xfId="56" applyFont="1" applyBorder="1" applyAlignment="1">
      <alignment horizontal="center"/>
      <protection/>
    </xf>
    <xf numFmtId="0" fontId="19" fillId="0" borderId="90" xfId="6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23" fillId="0" borderId="93" xfId="0" applyFont="1" applyBorder="1" applyAlignment="1">
      <alignment horizontal="left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93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42482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>
        <v>2</v>
      </c>
      <c r="G7" s="27">
        <v>9170</v>
      </c>
      <c r="H7" s="20">
        <v>9170</v>
      </c>
      <c r="I7" s="28">
        <f>H7/G7*100</f>
        <v>100</v>
      </c>
      <c r="J7" s="29"/>
    </row>
    <row r="8" spans="1:10" ht="18.75" customHeight="1">
      <c r="A8" s="73" t="s">
        <v>30</v>
      </c>
      <c r="B8" s="9">
        <v>9825</v>
      </c>
      <c r="C8" s="10">
        <v>8507</v>
      </c>
      <c r="D8" s="11">
        <f t="shared" si="0"/>
        <v>86.58524173027989</v>
      </c>
      <c r="E8" s="50"/>
      <c r="F8" s="51">
        <v>4</v>
      </c>
      <c r="G8" s="27">
        <v>10550</v>
      </c>
      <c r="H8" s="20">
        <v>10550</v>
      </c>
      <c r="I8" s="28">
        <f aca="true" t="shared" si="1" ref="I8:I26">H8/G8*100</f>
        <v>100</v>
      </c>
      <c r="J8" s="29">
        <v>8</v>
      </c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>
        <v>3</v>
      </c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9069</v>
      </c>
      <c r="D10" s="11">
        <f t="shared" si="0"/>
        <v>100</v>
      </c>
      <c r="E10" s="50"/>
      <c r="F10" s="51"/>
      <c r="G10" s="30">
        <v>14717</v>
      </c>
      <c r="H10" s="20">
        <v>14717</v>
      </c>
      <c r="I10" s="28">
        <f t="shared" si="1"/>
        <v>100</v>
      </c>
      <c r="J10" s="29"/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18794</v>
      </c>
      <c r="D12" s="11">
        <f t="shared" si="0"/>
        <v>72.78571705201193</v>
      </c>
      <c r="E12" s="50"/>
      <c r="F12" s="51">
        <v>20</v>
      </c>
      <c r="G12" s="27">
        <v>27525</v>
      </c>
      <c r="H12" s="20">
        <v>27525</v>
      </c>
      <c r="I12" s="28">
        <f t="shared" si="1"/>
        <v>100</v>
      </c>
      <c r="J12" s="29"/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/>
      <c r="F13" s="51"/>
      <c r="G13" s="30">
        <v>72646</v>
      </c>
      <c r="H13" s="20">
        <v>72646</v>
      </c>
      <c r="I13" s="28">
        <f t="shared" si="1"/>
        <v>100</v>
      </c>
      <c r="J13" s="29"/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12705</v>
      </c>
      <c r="I14" s="28">
        <f t="shared" si="1"/>
        <v>100</v>
      </c>
      <c r="J14" s="29"/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31132</v>
      </c>
      <c r="I15" s="28">
        <f t="shared" si="1"/>
        <v>100</v>
      </c>
      <c r="J15" s="29">
        <v>54</v>
      </c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13289</v>
      </c>
      <c r="I17" s="28">
        <f t="shared" si="1"/>
        <v>100</v>
      </c>
      <c r="J17" s="29">
        <v>18</v>
      </c>
    </row>
    <row r="18" spans="1:10" ht="21" customHeight="1">
      <c r="A18" s="73" t="s">
        <v>40</v>
      </c>
      <c r="B18" s="12">
        <v>11369</v>
      </c>
      <c r="C18" s="10">
        <v>4332</v>
      </c>
      <c r="D18" s="11">
        <f t="shared" si="0"/>
        <v>38.103615093675785</v>
      </c>
      <c r="E18" s="50"/>
      <c r="F18" s="51">
        <v>3</v>
      </c>
      <c r="G18" s="30">
        <v>29382</v>
      </c>
      <c r="H18" s="20">
        <v>29382</v>
      </c>
      <c r="I18" s="28">
        <f t="shared" si="1"/>
        <v>100</v>
      </c>
      <c r="J18" s="29"/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/>
    </row>
    <row r="20" spans="1:10" ht="21.75" customHeight="1">
      <c r="A20" s="73" t="s">
        <v>42</v>
      </c>
      <c r="B20" s="9">
        <v>7815</v>
      </c>
      <c r="C20" s="10">
        <v>786</v>
      </c>
      <c r="D20" s="11">
        <f t="shared" si="0"/>
        <v>10.057581573896353</v>
      </c>
      <c r="E20" s="50"/>
      <c r="F20" s="51">
        <v>3</v>
      </c>
      <c r="G20" s="30">
        <v>19515</v>
      </c>
      <c r="H20" s="20">
        <v>19515</v>
      </c>
      <c r="I20" s="28">
        <f t="shared" si="1"/>
        <v>100</v>
      </c>
      <c r="J20" s="29"/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31500</v>
      </c>
      <c r="I21" s="28">
        <f t="shared" si="1"/>
        <v>100</v>
      </c>
      <c r="J21" s="29">
        <v>13</v>
      </c>
    </row>
    <row r="22" spans="1:10" ht="20.25" customHeight="1">
      <c r="A22" s="73" t="s">
        <v>44</v>
      </c>
      <c r="B22" s="12">
        <v>16252</v>
      </c>
      <c r="C22" s="10">
        <v>9649</v>
      </c>
      <c r="D22" s="11">
        <f>C22/B22*100</f>
        <v>59.371154319468374</v>
      </c>
      <c r="E22" s="50"/>
      <c r="F22" s="51">
        <v>3</v>
      </c>
      <c r="G22" s="30">
        <v>22755</v>
      </c>
      <c r="H22" s="20">
        <v>13805</v>
      </c>
      <c r="I22" s="28">
        <f t="shared" si="1"/>
        <v>60.66798505822896</v>
      </c>
      <c r="J22" s="29">
        <v>39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9000</v>
      </c>
      <c r="I23" s="28">
        <f t="shared" si="1"/>
        <v>60.97560975609756</v>
      </c>
      <c r="J23" s="29">
        <v>2</v>
      </c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/>
      <c r="G24" s="30">
        <v>24000</v>
      </c>
      <c r="H24" s="20">
        <v>24000</v>
      </c>
      <c r="I24" s="28">
        <f t="shared" si="1"/>
        <v>100</v>
      </c>
      <c r="J24" s="29">
        <v>23</v>
      </c>
    </row>
    <row r="25" spans="1:10" ht="20.25" customHeight="1">
      <c r="A25" s="73" t="s">
        <v>47</v>
      </c>
      <c r="B25" s="9">
        <v>16419</v>
      </c>
      <c r="C25" s="10">
        <v>14180</v>
      </c>
      <c r="D25" s="11">
        <f>C25/B25*100</f>
        <v>86.36335952250441</v>
      </c>
      <c r="E25" s="50"/>
      <c r="F25" s="51">
        <v>21</v>
      </c>
      <c r="G25" s="30">
        <v>59752</v>
      </c>
      <c r="H25" s="20">
        <v>34987</v>
      </c>
      <c r="I25" s="28">
        <f t="shared" si="1"/>
        <v>58.55368857946177</v>
      </c>
      <c r="J25" s="29">
        <v>120</v>
      </c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44534</v>
      </c>
      <c r="I26" s="28">
        <f t="shared" si="1"/>
        <v>91.72811534500515</v>
      </c>
      <c r="J26" s="29">
        <v>46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214857</v>
      </c>
      <c r="D28" s="85">
        <f>C28/B28*100</f>
        <v>83.32732201654468</v>
      </c>
      <c r="E28" s="54">
        <f>SUM(E6:E26)</f>
        <v>0</v>
      </c>
      <c r="F28" s="54">
        <f>SUM(F6:F26)</f>
        <v>59</v>
      </c>
      <c r="G28" s="86">
        <f>SUM(G7:G27)</f>
        <v>501115</v>
      </c>
      <c r="H28" s="32">
        <f>SUM(H7:H27)</f>
        <v>457624</v>
      </c>
      <c r="I28" s="87">
        <f>H28/G28*100</f>
        <v>91.32115382696585</v>
      </c>
      <c r="J28" s="88">
        <f>SUM(J8:J27)</f>
        <v>323</v>
      </c>
    </row>
    <row r="29" spans="1:10" ht="18" customHeight="1" thickBot="1">
      <c r="A29" s="16" t="s">
        <v>50</v>
      </c>
      <c r="B29" s="17">
        <v>287947</v>
      </c>
      <c r="C29" s="18">
        <v>131385</v>
      </c>
      <c r="D29" s="19">
        <v>45.62818852080417</v>
      </c>
      <c r="E29" s="80">
        <v>1</v>
      </c>
      <c r="F29" s="81">
        <v>8</v>
      </c>
      <c r="G29" s="82">
        <v>510486</v>
      </c>
      <c r="H29" s="82">
        <v>90352</v>
      </c>
      <c r="I29" s="82">
        <v>17.699212123349124</v>
      </c>
      <c r="J29" s="82">
        <v>28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D9" sqref="D9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72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89"/>
      <c r="O1" s="173">
        <v>42482</v>
      </c>
      <c r="P1" s="173"/>
    </row>
    <row r="2" spans="1:16" ht="16.5" thickBot="1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P2" s="175"/>
    </row>
    <row r="3" spans="1:16" ht="12.75" customHeight="1" thickBot="1">
      <c r="A3" s="179" t="s">
        <v>97</v>
      </c>
      <c r="B3" s="169" t="s">
        <v>98</v>
      </c>
      <c r="C3" s="169"/>
      <c r="D3" s="169"/>
      <c r="E3" s="183" t="s">
        <v>99</v>
      </c>
      <c r="F3" s="183"/>
      <c r="G3" s="183"/>
      <c r="H3" s="183"/>
      <c r="I3" s="183"/>
      <c r="J3" s="183"/>
      <c r="K3" s="171" t="s">
        <v>100</v>
      </c>
      <c r="L3" s="171"/>
      <c r="M3" s="169" t="s">
        <v>101</v>
      </c>
      <c r="N3" s="169"/>
      <c r="O3" s="169"/>
      <c r="P3" s="169"/>
    </row>
    <row r="4" spans="1:16" ht="16.5" customHeight="1" thickBot="1">
      <c r="A4" s="179"/>
      <c r="B4" s="176" t="s">
        <v>102</v>
      </c>
      <c r="C4" s="177" t="s">
        <v>103</v>
      </c>
      <c r="D4" s="177"/>
      <c r="E4" s="183"/>
      <c r="F4" s="183"/>
      <c r="G4" s="183"/>
      <c r="H4" s="183"/>
      <c r="I4" s="183"/>
      <c r="J4" s="183"/>
      <c r="K4" s="178" t="s">
        <v>104</v>
      </c>
      <c r="L4" s="178"/>
      <c r="M4" s="180" t="s">
        <v>105</v>
      </c>
      <c r="N4" s="180"/>
      <c r="O4" s="170" t="s">
        <v>20</v>
      </c>
      <c r="P4" s="170"/>
    </row>
    <row r="5" spans="1:16" ht="16.5" thickBot="1">
      <c r="A5" s="179"/>
      <c r="B5" s="176"/>
      <c r="C5" s="181" t="s">
        <v>106</v>
      </c>
      <c r="D5" s="181"/>
      <c r="E5" s="182" t="s">
        <v>107</v>
      </c>
      <c r="F5" s="182"/>
      <c r="G5" s="185" t="s">
        <v>21</v>
      </c>
      <c r="H5" s="185"/>
      <c r="I5" s="186" t="s">
        <v>108</v>
      </c>
      <c r="J5" s="186"/>
      <c r="K5" s="187" t="s">
        <v>109</v>
      </c>
      <c r="L5" s="187"/>
      <c r="M5" s="184" t="s">
        <v>21</v>
      </c>
      <c r="N5" s="184"/>
      <c r="O5" s="168" t="s">
        <v>21</v>
      </c>
      <c r="P5" s="168"/>
    </row>
    <row r="6" spans="1:16" ht="16.5" thickBot="1">
      <c r="A6" s="179"/>
      <c r="B6" s="176"/>
      <c r="C6" s="90" t="s">
        <v>115</v>
      </c>
      <c r="D6" s="90" t="s">
        <v>116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44.4</v>
      </c>
      <c r="F7" s="100">
        <v>41.2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1143.3</v>
      </c>
      <c r="F8" s="113">
        <v>896.1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257</v>
      </c>
      <c r="N8" s="119">
        <v>278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1243.2</v>
      </c>
      <c r="F9" s="113">
        <v>1019.7</v>
      </c>
      <c r="G9" s="112">
        <v>11.3</v>
      </c>
      <c r="H9" s="114">
        <v>9.9</v>
      </c>
      <c r="I9" s="112">
        <v>11.4</v>
      </c>
      <c r="J9" s="115">
        <v>9.9</v>
      </c>
      <c r="K9" s="116">
        <f t="shared" si="0"/>
        <v>9.834638816362054</v>
      </c>
      <c r="L9" s="117">
        <v>10.860215053763442</v>
      </c>
      <c r="M9" s="118">
        <v>452</v>
      </c>
      <c r="N9" s="119">
        <v>440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332</v>
      </c>
      <c r="E10" s="112">
        <v>310.8</v>
      </c>
      <c r="F10" s="113">
        <v>226.6</v>
      </c>
      <c r="G10" s="112">
        <v>2.8</v>
      </c>
      <c r="H10" s="114">
        <v>2.2</v>
      </c>
      <c r="I10" s="112">
        <v>2.7</v>
      </c>
      <c r="J10" s="115">
        <v>2.2</v>
      </c>
      <c r="K10" s="116">
        <f t="shared" si="0"/>
        <v>8.433734939759036</v>
      </c>
      <c r="L10" s="117">
        <v>8.070175438596491</v>
      </c>
      <c r="M10" s="118">
        <v>342</v>
      </c>
      <c r="N10" s="119">
        <v>362.5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777</v>
      </c>
      <c r="F11" s="113">
        <v>710.7</v>
      </c>
      <c r="G11" s="112">
        <v>7</v>
      </c>
      <c r="H11" s="114">
        <v>6.9</v>
      </c>
      <c r="I11" s="112">
        <v>6.2</v>
      </c>
      <c r="J11" s="115">
        <v>6.1</v>
      </c>
      <c r="K11" s="116">
        <f t="shared" si="0"/>
        <v>10.144927536231883</v>
      </c>
      <c r="L11" s="117">
        <v>9.710144927536232</v>
      </c>
      <c r="M11" s="118">
        <v>542</v>
      </c>
      <c r="N11" s="119">
        <v>519</v>
      </c>
      <c r="O11" s="120">
        <v>7</v>
      </c>
      <c r="P11" s="121">
        <v>7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765.9</v>
      </c>
      <c r="F12" s="113">
        <v>638.6</v>
      </c>
      <c r="G12" s="112">
        <v>6.9</v>
      </c>
      <c r="H12" s="114">
        <v>6.2</v>
      </c>
      <c r="I12" s="112">
        <v>6.3</v>
      </c>
      <c r="J12" s="115">
        <v>5.7</v>
      </c>
      <c r="K12" s="116">
        <f t="shared" si="0"/>
        <v>15.032679738562091</v>
      </c>
      <c r="L12" s="117">
        <v>14.219114219114218</v>
      </c>
      <c r="M12" s="118">
        <v>670.2</v>
      </c>
      <c r="N12" s="119">
        <v>501.3</v>
      </c>
      <c r="O12" s="120">
        <v>8</v>
      </c>
      <c r="P12" s="121">
        <v>5.3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1653.9</v>
      </c>
      <c r="F13" s="113">
        <v>1823.1</v>
      </c>
      <c r="G13" s="112">
        <v>14.9</v>
      </c>
      <c r="H13" s="114">
        <v>17.7</v>
      </c>
      <c r="I13" s="112">
        <v>13</v>
      </c>
      <c r="J13" s="115">
        <v>15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404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3629.7</v>
      </c>
      <c r="F14" s="113">
        <v>4326</v>
      </c>
      <c r="G14" s="112">
        <v>32.7</v>
      </c>
      <c r="H14" s="114">
        <v>42</v>
      </c>
      <c r="I14" s="112">
        <v>28.7</v>
      </c>
      <c r="J14" s="115">
        <v>37.8</v>
      </c>
      <c r="K14" s="116">
        <f t="shared" si="0"/>
        <v>11.925601750547047</v>
      </c>
      <c r="L14" s="117">
        <v>12.166356300434513</v>
      </c>
      <c r="M14" s="118">
        <v>1824</v>
      </c>
      <c r="N14" s="119">
        <v>1824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704</v>
      </c>
      <c r="E15" s="112">
        <v>622.2</v>
      </c>
      <c r="F15" s="113">
        <v>648.9</v>
      </c>
      <c r="G15" s="112">
        <v>6.8</v>
      </c>
      <c r="H15" s="114">
        <v>6.3</v>
      </c>
      <c r="I15" s="112">
        <v>6.3</v>
      </c>
      <c r="J15" s="115">
        <v>5.7</v>
      </c>
      <c r="K15" s="116">
        <f t="shared" si="0"/>
        <v>9.659090909090908</v>
      </c>
      <c r="L15" s="117">
        <v>9.538461538461538</v>
      </c>
      <c r="M15" s="118">
        <v>30</v>
      </c>
      <c r="N15" s="119">
        <v>29.7</v>
      </c>
      <c r="O15" s="120">
        <v>0.3</v>
      </c>
      <c r="P15" s="121">
        <v>0.3</v>
      </c>
    </row>
    <row r="16" spans="1:16" ht="23.2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954.6</v>
      </c>
      <c r="F16" s="113">
        <v>885.8</v>
      </c>
      <c r="G16" s="112">
        <v>8.6</v>
      </c>
      <c r="H16" s="114">
        <v>8.6</v>
      </c>
      <c r="I16" s="112">
        <v>8</v>
      </c>
      <c r="J16" s="115">
        <v>7.5</v>
      </c>
      <c r="K16" s="116">
        <f t="shared" si="0"/>
        <v>14.19141914191419</v>
      </c>
      <c r="L16" s="117">
        <v>12.733446519524618</v>
      </c>
      <c r="M16" s="118">
        <v>892</v>
      </c>
      <c r="N16" s="119">
        <v>1100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1576.2</v>
      </c>
      <c r="F17" s="113">
        <v>1390.5</v>
      </c>
      <c r="G17" s="112">
        <v>14.2</v>
      </c>
      <c r="H17" s="114">
        <v>13.5</v>
      </c>
      <c r="I17" s="112">
        <v>13.6</v>
      </c>
      <c r="J17" s="115">
        <v>12.8</v>
      </c>
      <c r="K17" s="116">
        <f t="shared" si="0"/>
        <v>14.947368421052632</v>
      </c>
      <c r="L17" s="117">
        <v>14.759725400457667</v>
      </c>
      <c r="M17" s="118">
        <v>990</v>
      </c>
      <c r="N17" s="119">
        <v>469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694</v>
      </c>
      <c r="F18" s="113">
        <v>195.7</v>
      </c>
      <c r="G18" s="112">
        <v>3.8</v>
      </c>
      <c r="H18" s="114">
        <v>1.9</v>
      </c>
      <c r="I18" s="112">
        <v>2.7</v>
      </c>
      <c r="J18" s="115">
        <v>1.5</v>
      </c>
      <c r="K18" s="116">
        <f t="shared" si="0"/>
        <v>9.947643979057592</v>
      </c>
      <c r="L18" s="117">
        <v>6.967213114754099</v>
      </c>
      <c r="M18" s="118">
        <v>704.9</v>
      </c>
      <c r="N18" s="119">
        <v>207.8</v>
      </c>
      <c r="O18" s="120">
        <v>9.7</v>
      </c>
      <c r="P18" s="121">
        <v>2.5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1431.9</v>
      </c>
      <c r="F19" s="113">
        <v>1328.7</v>
      </c>
      <c r="G19" s="112">
        <v>12.6</v>
      </c>
      <c r="H19" s="114">
        <v>12.9</v>
      </c>
      <c r="I19" s="112">
        <v>10.2</v>
      </c>
      <c r="J19" s="115">
        <v>10.9</v>
      </c>
      <c r="K19" s="116">
        <f t="shared" si="0"/>
        <v>9.176984705025491</v>
      </c>
      <c r="L19" s="117">
        <v>9.298780487804878</v>
      </c>
      <c r="M19" s="118">
        <v>391</v>
      </c>
      <c r="N19" s="119">
        <v>393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1753.8</v>
      </c>
      <c r="F20" s="113">
        <v>1915.8</v>
      </c>
      <c r="G20" s="112">
        <v>16</v>
      </c>
      <c r="H20" s="114">
        <v>18.6</v>
      </c>
      <c r="I20" s="112">
        <v>14.1</v>
      </c>
      <c r="J20" s="115">
        <v>16.7</v>
      </c>
      <c r="K20" s="116">
        <f t="shared" si="0"/>
        <v>12.49024199843872</v>
      </c>
      <c r="L20" s="117">
        <v>12.2445141065831</v>
      </c>
      <c r="M20" s="118">
        <v>74.8</v>
      </c>
      <c r="N20" s="119">
        <v>110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632.7</v>
      </c>
      <c r="F21" s="113">
        <v>782.8</v>
      </c>
      <c r="G21" s="112">
        <v>5.7</v>
      </c>
      <c r="H21" s="114">
        <v>7.6</v>
      </c>
      <c r="I21" s="112">
        <v>5.3</v>
      </c>
      <c r="J21" s="115">
        <v>6.9</v>
      </c>
      <c r="K21" s="116">
        <f t="shared" si="0"/>
        <v>5.925155925155925</v>
      </c>
      <c r="L21" s="117">
        <v>7.868852459016393</v>
      </c>
      <c r="M21" s="118">
        <v>209</v>
      </c>
      <c r="N21" s="119">
        <v>238.4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1287.6</v>
      </c>
      <c r="F22" s="113">
        <v>1256.6</v>
      </c>
      <c r="G22" s="112">
        <v>11.7</v>
      </c>
      <c r="H22" s="114">
        <v>12.2</v>
      </c>
      <c r="I22" s="112">
        <v>10.6</v>
      </c>
      <c r="J22" s="115">
        <v>10.8</v>
      </c>
      <c r="K22" s="116">
        <f t="shared" si="0"/>
        <v>11.641791044776118</v>
      </c>
      <c r="L22" s="117">
        <v>11</v>
      </c>
      <c r="M22" s="118">
        <v>821.8</v>
      </c>
      <c r="N22" s="119">
        <v>804</v>
      </c>
      <c r="O22" s="120">
        <v>7.8</v>
      </c>
      <c r="P22" s="121">
        <v>8.2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1972</v>
      </c>
      <c r="E23" s="112">
        <v>4073.7</v>
      </c>
      <c r="F23" s="113">
        <v>4140.6</v>
      </c>
      <c r="G23" s="112">
        <v>39</v>
      </c>
      <c r="H23" s="114">
        <v>40.2</v>
      </c>
      <c r="I23" s="112">
        <v>36.4</v>
      </c>
      <c r="J23" s="115">
        <v>35.2</v>
      </c>
      <c r="K23" s="116">
        <f t="shared" si="0"/>
        <v>19.776876267748477</v>
      </c>
      <c r="L23" s="117">
        <v>18.6009975062344</v>
      </c>
      <c r="M23" s="118">
        <v>279.8</v>
      </c>
      <c r="N23" s="119">
        <v>351.5</v>
      </c>
      <c r="O23" s="120">
        <v>3.3</v>
      </c>
      <c r="P23" s="121">
        <v>3.8</v>
      </c>
    </row>
    <row r="24" spans="1:16" ht="20.25" customHeight="1">
      <c r="A24" s="123" t="s">
        <v>11</v>
      </c>
      <c r="B24" s="110">
        <v>328</v>
      </c>
      <c r="C24" s="111">
        <v>356</v>
      </c>
      <c r="D24" s="111">
        <v>356</v>
      </c>
      <c r="E24" s="112">
        <v>490.8</v>
      </c>
      <c r="F24" s="113">
        <v>195.7</v>
      </c>
      <c r="G24" s="112">
        <v>2.4</v>
      </c>
      <c r="H24" s="114">
        <v>1.9</v>
      </c>
      <c r="I24" s="112">
        <v>1.1</v>
      </c>
      <c r="J24" s="115">
        <v>1.1</v>
      </c>
      <c r="K24" s="116">
        <f t="shared" si="0"/>
        <v>6.741573033707866</v>
      </c>
      <c r="L24" s="117">
        <v>7.171314741035856</v>
      </c>
      <c r="M24" s="118">
        <v>976</v>
      </c>
      <c r="N24" s="119">
        <v>300</v>
      </c>
      <c r="O24" s="120">
        <v>3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1831.5</v>
      </c>
      <c r="F25" s="113">
        <v>1689.2</v>
      </c>
      <c r="G25" s="112">
        <v>16.5</v>
      </c>
      <c r="H25" s="114">
        <v>16.4</v>
      </c>
      <c r="I25" s="112">
        <v>15.5</v>
      </c>
      <c r="J25" s="115">
        <v>14.8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499.5</v>
      </c>
      <c r="F26" s="113">
        <v>463.5</v>
      </c>
      <c r="G26" s="112">
        <v>4.5</v>
      </c>
      <c r="H26" s="114">
        <v>4.5</v>
      </c>
      <c r="I26" s="112">
        <v>4</v>
      </c>
      <c r="J26" s="115">
        <v>3.8</v>
      </c>
      <c r="K26" s="116">
        <f>G26/D26*1000</f>
        <v>8.348794063079778</v>
      </c>
      <c r="L26" s="117">
        <v>7.731092436974789</v>
      </c>
      <c r="M26" s="118">
        <v>1365</v>
      </c>
      <c r="N26" s="119">
        <v>1295</v>
      </c>
      <c r="O26" s="120">
        <v>11</v>
      </c>
      <c r="P26" s="121">
        <v>10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4884</v>
      </c>
      <c r="F27" s="113">
        <v>4686.5</v>
      </c>
      <c r="G27" s="112">
        <v>44</v>
      </c>
      <c r="H27" s="114">
        <v>45.5</v>
      </c>
      <c r="I27" s="112">
        <v>40</v>
      </c>
      <c r="J27" s="115">
        <v>38.4</v>
      </c>
      <c r="K27" s="116">
        <f t="shared" si="0"/>
        <v>11.512297226582941</v>
      </c>
      <c r="L27" s="117">
        <v>11.2</v>
      </c>
      <c r="M27" s="118">
        <v>802</v>
      </c>
      <c r="N27" s="119">
        <v>764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77.7</v>
      </c>
      <c r="F28" s="128">
        <v>72.1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23535</v>
      </c>
      <c r="D29" s="139">
        <f>SUM(D7:D28)</f>
        <v>23535</v>
      </c>
      <c r="E29" s="140">
        <f>SUM(E7:E28)</f>
        <v>30378.4</v>
      </c>
      <c r="F29" s="141">
        <v>29334.4</v>
      </c>
      <c r="G29" s="142">
        <f>SUM(G7:G28)</f>
        <v>272.8</v>
      </c>
      <c r="H29" s="143">
        <v>284.8</v>
      </c>
      <c r="I29" s="144">
        <f>SUM(I7:I28)</f>
        <v>246.6</v>
      </c>
      <c r="J29" s="143">
        <f>SUM(J7:J28)</f>
        <v>252.80000000000004</v>
      </c>
      <c r="K29" s="145">
        <f>G29/D29*1000</f>
        <v>11.59124707881878</v>
      </c>
      <c r="L29" s="145">
        <f>H29/E29*1000</f>
        <v>9.375082295315092</v>
      </c>
      <c r="M29" s="144">
        <f>SUM(M7:M28)</f>
        <v>11931.999999999998</v>
      </c>
      <c r="N29" s="146">
        <v>10397.7</v>
      </c>
      <c r="O29" s="144">
        <f>SUM(O7:O28)</f>
        <v>125.7</v>
      </c>
      <c r="P29" s="146">
        <v>114.3</v>
      </c>
    </row>
  </sheetData>
  <mergeCells count="21">
    <mergeCell ref="B4:B6"/>
    <mergeCell ref="C4:D4"/>
    <mergeCell ref="K4:L4"/>
    <mergeCell ref="A3:A6"/>
    <mergeCell ref="B3:D3"/>
    <mergeCell ref="C5:D5"/>
    <mergeCell ref="E5:F5"/>
    <mergeCell ref="E3:J4"/>
    <mergeCell ref="G5:H5"/>
    <mergeCell ref="I5:J5"/>
    <mergeCell ref="A1:M1"/>
    <mergeCell ref="O1:P1"/>
    <mergeCell ref="A2:M2"/>
    <mergeCell ref="N2:P2"/>
    <mergeCell ref="O5:P5"/>
    <mergeCell ref="M3:P3"/>
    <mergeCell ref="O4:P4"/>
    <mergeCell ref="K3:L3"/>
    <mergeCell ref="M4:N4"/>
    <mergeCell ref="M5:N5"/>
    <mergeCell ref="K5:L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view="pageBreakPreview" zoomScaleSheetLayoutView="100" zoomScalePageLayoutView="0" workbookViewId="0" topLeftCell="AH1">
      <selection activeCell="C27" sqref="C27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33"/>
      <c r="B1" s="205" t="s">
        <v>53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35"/>
      <c r="AE1" s="35"/>
      <c r="AF1" s="206"/>
      <c r="AG1" s="207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206">
        <v>42482</v>
      </c>
      <c r="BA1" s="206"/>
      <c r="BB1" s="45"/>
      <c r="BC1" s="45"/>
      <c r="BD1" s="45"/>
      <c r="BE1" s="45"/>
      <c r="BF1" s="45"/>
      <c r="BG1" s="45"/>
      <c r="BH1" s="36"/>
      <c r="BI1" s="36"/>
      <c r="BJ1" s="36"/>
      <c r="BK1" s="36"/>
      <c r="BL1" s="36"/>
    </row>
    <row r="2" spans="1:64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36"/>
      <c r="BI2" s="36"/>
      <c r="BJ2" s="36"/>
      <c r="BK2" s="36"/>
      <c r="BL2" s="36"/>
    </row>
    <row r="3" spans="1:64" ht="19.5" customHeight="1">
      <c r="A3" s="189" t="s">
        <v>54</v>
      </c>
      <c r="B3" s="189" t="s">
        <v>55</v>
      </c>
      <c r="C3" s="189"/>
      <c r="D3" s="189"/>
      <c r="E3" s="189"/>
      <c r="F3" s="193" t="s">
        <v>56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6"/>
      <c r="Y3" s="196"/>
      <c r="Z3" s="196"/>
      <c r="AA3" s="197"/>
      <c r="AB3" s="193" t="s">
        <v>57</v>
      </c>
      <c r="AC3" s="194"/>
      <c r="AD3" s="194"/>
      <c r="AE3" s="194"/>
      <c r="AF3" s="194"/>
      <c r="AG3" s="195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9"/>
      <c r="AV3" s="191" t="s">
        <v>58</v>
      </c>
      <c r="AW3" s="189"/>
      <c r="AX3" s="191" t="s">
        <v>59</v>
      </c>
      <c r="AY3" s="189"/>
      <c r="AZ3" s="200" t="s">
        <v>60</v>
      </c>
      <c r="BA3" s="201"/>
      <c r="BB3" s="202"/>
      <c r="BC3" s="202"/>
      <c r="BD3" s="203"/>
      <c r="BE3" s="203"/>
      <c r="BF3" s="203"/>
      <c r="BG3" s="203"/>
      <c r="BH3" s="203"/>
      <c r="BI3" s="203"/>
      <c r="BJ3" s="203"/>
      <c r="BK3" s="204"/>
      <c r="BL3" s="189" t="s">
        <v>86</v>
      </c>
    </row>
    <row r="4" spans="1:64" ht="15.75">
      <c r="A4" s="189"/>
      <c r="B4" s="189"/>
      <c r="C4" s="189"/>
      <c r="D4" s="189"/>
      <c r="E4" s="189"/>
      <c r="F4" s="189" t="s">
        <v>61</v>
      </c>
      <c r="G4" s="189"/>
      <c r="H4" s="189"/>
      <c r="I4" s="189"/>
      <c r="J4" s="188" t="s">
        <v>62</v>
      </c>
      <c r="K4" s="188"/>
      <c r="L4" s="188" t="s">
        <v>63</v>
      </c>
      <c r="M4" s="188"/>
      <c r="N4" s="192" t="s">
        <v>64</v>
      </c>
      <c r="O4" s="192"/>
      <c r="P4" s="192" t="s">
        <v>65</v>
      </c>
      <c r="Q4" s="192"/>
      <c r="R4" s="192" t="s">
        <v>66</v>
      </c>
      <c r="S4" s="192"/>
      <c r="T4" s="192" t="s">
        <v>67</v>
      </c>
      <c r="U4" s="192"/>
      <c r="V4" s="192" t="s">
        <v>68</v>
      </c>
      <c r="W4" s="192"/>
      <c r="X4" s="192" t="s">
        <v>69</v>
      </c>
      <c r="Y4" s="192"/>
      <c r="Z4" s="192" t="s">
        <v>70</v>
      </c>
      <c r="AA4" s="192"/>
      <c r="AB4" s="189" t="s">
        <v>61</v>
      </c>
      <c r="AC4" s="189"/>
      <c r="AD4" s="188" t="s">
        <v>71</v>
      </c>
      <c r="AE4" s="188"/>
      <c r="AF4" s="188" t="s">
        <v>72</v>
      </c>
      <c r="AG4" s="188"/>
      <c r="AH4" s="188" t="s">
        <v>73</v>
      </c>
      <c r="AI4" s="188"/>
      <c r="AJ4" s="188" t="s">
        <v>74</v>
      </c>
      <c r="AK4" s="188"/>
      <c r="AL4" s="188" t="s">
        <v>75</v>
      </c>
      <c r="AM4" s="188"/>
      <c r="AN4" s="188" t="s">
        <v>76</v>
      </c>
      <c r="AO4" s="188"/>
      <c r="AP4" s="188" t="s">
        <v>77</v>
      </c>
      <c r="AQ4" s="188"/>
      <c r="AR4" s="188" t="s">
        <v>78</v>
      </c>
      <c r="AS4" s="188"/>
      <c r="AT4" s="188" t="s">
        <v>79</v>
      </c>
      <c r="AU4" s="188"/>
      <c r="AV4" s="189"/>
      <c r="AW4" s="189"/>
      <c r="AX4" s="189"/>
      <c r="AY4" s="189"/>
      <c r="AZ4" s="191" t="s">
        <v>80</v>
      </c>
      <c r="BA4" s="189"/>
      <c r="BB4" s="188" t="s">
        <v>81</v>
      </c>
      <c r="BC4" s="188"/>
      <c r="BD4" s="188" t="s">
        <v>82</v>
      </c>
      <c r="BE4" s="188"/>
      <c r="BF4" s="188" t="s">
        <v>83</v>
      </c>
      <c r="BG4" s="188"/>
      <c r="BH4" s="188" t="s">
        <v>84</v>
      </c>
      <c r="BI4" s="188"/>
      <c r="BJ4" s="188" t="s">
        <v>85</v>
      </c>
      <c r="BK4" s="188"/>
      <c r="BL4" s="190"/>
    </row>
    <row r="5" spans="1:64" ht="31.5">
      <c r="A5" s="189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190"/>
    </row>
    <row r="6" spans="1:64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62">
        <v>5500</v>
      </c>
      <c r="BG6" s="10"/>
      <c r="BH6" s="62"/>
      <c r="BI6" s="10"/>
      <c r="BJ6" s="62"/>
      <c r="BK6" s="10"/>
      <c r="BL6" s="10"/>
    </row>
    <row r="7" spans="1:64" ht="15" customHeight="1">
      <c r="A7" s="58" t="s">
        <v>14</v>
      </c>
      <c r="B7" s="38">
        <f aca="true" t="shared" si="0" ref="B7:B26">BL7</f>
        <v>14760</v>
      </c>
      <c r="C7" s="38">
        <f aca="true" t="shared" si="1" ref="C7:C26">SUM(G7,AC7,AU7,AW7,AY7,BA7)</f>
        <v>1727</v>
      </c>
      <c r="D7" s="37">
        <f aca="true" t="shared" si="2" ref="D7:D26">C7/B7*100</f>
        <v>11.700542005420054</v>
      </c>
      <c r="E7" s="38">
        <v>200</v>
      </c>
      <c r="F7" s="38">
        <f>SUM(J7,L7,N7,R7,T7,V7,X7,Z7,P7)</f>
        <v>3008</v>
      </c>
      <c r="G7" s="38">
        <f>SUM(K7,M7,O7,Q7,S7,U7,W7,Y7,AA7)</f>
        <v>1264</v>
      </c>
      <c r="H7" s="37">
        <f aca="true" t="shared" si="3" ref="H7:H26">G7/F7*100</f>
        <v>42.02127659574468</v>
      </c>
      <c r="I7" s="38">
        <v>160</v>
      </c>
      <c r="J7" s="38">
        <v>285</v>
      </c>
      <c r="K7" s="38">
        <v>50</v>
      </c>
      <c r="L7" s="38">
        <v>730</v>
      </c>
      <c r="M7" s="38">
        <v>530</v>
      </c>
      <c r="N7" s="38">
        <v>1683</v>
      </c>
      <c r="O7" s="38">
        <v>614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>
        <v>70</v>
      </c>
      <c r="Z7" s="38"/>
      <c r="AA7" s="38"/>
      <c r="AB7" s="38">
        <f aca="true" t="shared" si="4" ref="AB7:AC26">SUM(AD7,AF7,AH7,AJ7,AL7,AN7,AP7,AR7)</f>
        <v>6971</v>
      </c>
      <c r="AC7" s="38">
        <f t="shared" si="4"/>
        <v>293</v>
      </c>
      <c r="AD7" s="38">
        <v>6971</v>
      </c>
      <c r="AE7" s="38">
        <v>293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>SUM(BB7,BD7,BF7,BH7,BJ7)</f>
        <v>4676</v>
      </c>
      <c r="BA7" s="38">
        <f>SUM(BC7,BE7,BG7,BI7,BK7)</f>
        <v>170</v>
      </c>
      <c r="BB7" s="39">
        <v>80</v>
      </c>
      <c r="BC7" s="39"/>
      <c r="BD7" s="39">
        <v>603</v>
      </c>
      <c r="BE7" s="39"/>
      <c r="BF7" s="39">
        <v>2655</v>
      </c>
      <c r="BG7" s="39">
        <v>80</v>
      </c>
      <c r="BH7" s="40">
        <v>1338</v>
      </c>
      <c r="BI7" s="39">
        <v>90</v>
      </c>
      <c r="BJ7" s="42"/>
      <c r="BK7" s="39"/>
      <c r="BL7" s="39">
        <f aca="true" t="shared" si="5" ref="BL7:BL26">SUM(F7,AB7,AT7,AV7,AX7,AZ7)</f>
        <v>14760</v>
      </c>
    </row>
    <row r="8" spans="1:64" ht="15" customHeight="1">
      <c r="A8" s="58" t="s">
        <v>15</v>
      </c>
      <c r="B8" s="38">
        <f t="shared" si="0"/>
        <v>17532</v>
      </c>
      <c r="C8" s="38">
        <f t="shared" si="1"/>
        <v>3525</v>
      </c>
      <c r="D8" s="37">
        <f t="shared" si="2"/>
        <v>20.106091718001366</v>
      </c>
      <c r="E8" s="38"/>
      <c r="F8" s="38">
        <f aca="true" t="shared" si="6" ref="F8:F26">SUM(J8,L8,N8,R8,T8,V8,X8,Z8,P8)</f>
        <v>9608</v>
      </c>
      <c r="G8" s="38">
        <f>SUM(K8,M8,O8,Q8,S8,U8,W8,Y8,AA8)</f>
        <v>2565</v>
      </c>
      <c r="H8" s="37">
        <f t="shared" si="3"/>
        <v>26.696502914238135</v>
      </c>
      <c r="I8" s="38"/>
      <c r="J8" s="38">
        <v>4300</v>
      </c>
      <c r="K8" s="38">
        <v>936</v>
      </c>
      <c r="L8" s="38">
        <v>3120</v>
      </c>
      <c r="M8" s="38">
        <v>1298</v>
      </c>
      <c r="N8" s="38">
        <v>2048</v>
      </c>
      <c r="O8" s="38">
        <v>331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/>
      <c r="Z8" s="38"/>
      <c r="AA8" s="38"/>
      <c r="AB8" s="38">
        <f t="shared" si="4"/>
        <v>4524</v>
      </c>
      <c r="AC8" s="38">
        <f t="shared" si="4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 aca="true" t="shared" si="7" ref="AZ8:BA26">SUM(BB8,BD8,BF8,BH8,BJ8)</f>
        <v>2950</v>
      </c>
      <c r="BA8" s="38">
        <f t="shared" si="7"/>
        <v>260</v>
      </c>
      <c r="BB8" s="39">
        <v>575</v>
      </c>
      <c r="BC8" s="39"/>
      <c r="BD8" s="39">
        <v>145</v>
      </c>
      <c r="BE8" s="39"/>
      <c r="BF8" s="39">
        <v>1865</v>
      </c>
      <c r="BG8" s="39">
        <v>260</v>
      </c>
      <c r="BH8" s="40">
        <v>365</v>
      </c>
      <c r="BI8" s="39"/>
      <c r="BJ8" s="42"/>
      <c r="BK8" s="39"/>
      <c r="BL8" s="39">
        <f t="shared" si="5"/>
        <v>17532</v>
      </c>
    </row>
    <row r="9" spans="1:64" ht="15.75" customHeight="1">
      <c r="A9" s="58" t="s">
        <v>1</v>
      </c>
      <c r="B9" s="38">
        <f t="shared" si="0"/>
        <v>7054</v>
      </c>
      <c r="C9" s="38">
        <f t="shared" si="1"/>
        <v>1250</v>
      </c>
      <c r="D9" s="37">
        <f t="shared" si="2"/>
        <v>17.720442302239864</v>
      </c>
      <c r="E9" s="38"/>
      <c r="F9" s="38">
        <f t="shared" si="6"/>
        <v>3843</v>
      </c>
      <c r="G9" s="38">
        <f>SUM(K9,M9,O9,Q9,S9,U9,W9,Y9,AA9)</f>
        <v>950</v>
      </c>
      <c r="H9" s="37">
        <f t="shared" si="3"/>
        <v>24.720270621909965</v>
      </c>
      <c r="I9" s="38"/>
      <c r="J9" s="38">
        <v>1681</v>
      </c>
      <c r="K9" s="38">
        <v>410</v>
      </c>
      <c r="L9" s="38">
        <v>871</v>
      </c>
      <c r="M9" s="38"/>
      <c r="N9" s="38">
        <v>915</v>
      </c>
      <c r="O9" s="38">
        <v>540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4"/>
        <v>1180</v>
      </c>
      <c r="AC9" s="38">
        <f t="shared" si="4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7"/>
        <v>2027</v>
      </c>
      <c r="BA9" s="38">
        <f t="shared" si="7"/>
        <v>300</v>
      </c>
      <c r="BB9" s="39"/>
      <c r="BC9" s="39"/>
      <c r="BD9" s="39"/>
      <c r="BE9" s="39"/>
      <c r="BF9" s="39">
        <v>1912</v>
      </c>
      <c r="BG9" s="39">
        <v>260</v>
      </c>
      <c r="BH9" s="40">
        <v>115</v>
      </c>
      <c r="BI9" s="39">
        <v>40</v>
      </c>
      <c r="BJ9" s="42"/>
      <c r="BK9" s="39"/>
      <c r="BL9" s="39">
        <f t="shared" si="5"/>
        <v>7054</v>
      </c>
    </row>
    <row r="10" spans="1:64" ht="15" customHeight="1">
      <c r="A10" s="58" t="s">
        <v>2</v>
      </c>
      <c r="B10" s="38">
        <f t="shared" si="0"/>
        <v>16676</v>
      </c>
      <c r="C10" s="38">
        <f t="shared" si="1"/>
        <v>2036</v>
      </c>
      <c r="D10" s="37">
        <f t="shared" si="2"/>
        <v>12.209162868793475</v>
      </c>
      <c r="E10" s="38"/>
      <c r="F10" s="38">
        <f t="shared" si="6"/>
        <v>10958</v>
      </c>
      <c r="G10" s="38">
        <f aca="true" t="shared" si="8" ref="G10:G26">SUM(K10,M10,O10,Q10,S10,U10,W10,Y10,AA10)</f>
        <v>1517</v>
      </c>
      <c r="H10" s="37">
        <f t="shared" si="3"/>
        <v>13.84376711078664</v>
      </c>
      <c r="I10" s="38"/>
      <c r="J10" s="38">
        <v>6682</v>
      </c>
      <c r="K10" s="38">
        <v>857</v>
      </c>
      <c r="L10" s="38">
        <v>3116</v>
      </c>
      <c r="M10" s="38">
        <v>560</v>
      </c>
      <c r="N10" s="38">
        <v>870</v>
      </c>
      <c r="O10" s="38">
        <v>80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4"/>
        <v>5005</v>
      </c>
      <c r="AC10" s="38">
        <f t="shared" si="4"/>
        <v>398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0</v>
      </c>
      <c r="AO10" s="38">
        <v>398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>
        <v>21</v>
      </c>
      <c r="AZ10" s="38">
        <f t="shared" si="7"/>
        <v>319</v>
      </c>
      <c r="BA10" s="38">
        <f t="shared" si="7"/>
        <v>100</v>
      </c>
      <c r="BB10" s="39"/>
      <c r="BC10" s="39"/>
      <c r="BD10" s="39"/>
      <c r="BE10" s="39"/>
      <c r="BF10" s="39">
        <v>195</v>
      </c>
      <c r="BG10" s="39"/>
      <c r="BH10" s="40">
        <v>124</v>
      </c>
      <c r="BI10" s="39">
        <v>100</v>
      </c>
      <c r="BJ10" s="42"/>
      <c r="BK10" s="39"/>
      <c r="BL10" s="39">
        <f t="shared" si="5"/>
        <v>16676</v>
      </c>
    </row>
    <row r="11" spans="1:64" ht="15.75" customHeight="1">
      <c r="A11" s="58" t="s">
        <v>89</v>
      </c>
      <c r="B11" s="38">
        <f t="shared" si="0"/>
        <v>27754</v>
      </c>
      <c r="C11" s="38">
        <f t="shared" si="1"/>
        <v>4578</v>
      </c>
      <c r="D11" s="37">
        <f t="shared" si="2"/>
        <v>16.494919651221444</v>
      </c>
      <c r="E11" s="38"/>
      <c r="F11" s="38">
        <f t="shared" si="6"/>
        <v>7518</v>
      </c>
      <c r="G11" s="38">
        <f t="shared" si="8"/>
        <v>2211</v>
      </c>
      <c r="H11" s="37">
        <f t="shared" si="3"/>
        <v>29.409417398244216</v>
      </c>
      <c r="I11" s="38"/>
      <c r="J11" s="38">
        <v>1754</v>
      </c>
      <c r="K11" s="38">
        <v>384</v>
      </c>
      <c r="L11" s="38">
        <v>1903</v>
      </c>
      <c r="M11" s="38">
        <v>331</v>
      </c>
      <c r="N11" s="38">
        <v>3099</v>
      </c>
      <c r="O11" s="38">
        <v>1378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>
        <v>118</v>
      </c>
      <c r="X11" s="38"/>
      <c r="Y11" s="38"/>
      <c r="Z11" s="38"/>
      <c r="AA11" s="38"/>
      <c r="AB11" s="38">
        <f t="shared" si="4"/>
        <v>14979</v>
      </c>
      <c r="AC11" s="38">
        <f t="shared" si="4"/>
        <v>80</v>
      </c>
      <c r="AD11" s="38">
        <v>14979</v>
      </c>
      <c r="AE11" s="38">
        <v>80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7"/>
        <v>5247</v>
      </c>
      <c r="BA11" s="38">
        <f t="shared" si="7"/>
        <v>2287</v>
      </c>
      <c r="BB11" s="39">
        <v>600</v>
      </c>
      <c r="BC11" s="39"/>
      <c r="BD11" s="39"/>
      <c r="BE11" s="39"/>
      <c r="BF11" s="39">
        <v>4447</v>
      </c>
      <c r="BG11" s="39">
        <v>2287</v>
      </c>
      <c r="BH11" s="40">
        <v>200</v>
      </c>
      <c r="BI11" s="39"/>
      <c r="BJ11" s="42"/>
      <c r="BK11" s="39"/>
      <c r="BL11" s="39">
        <f t="shared" si="5"/>
        <v>27754</v>
      </c>
    </row>
    <row r="12" spans="1:64" ht="14.25" customHeight="1">
      <c r="A12" s="63" t="s">
        <v>3</v>
      </c>
      <c r="B12" s="38">
        <f t="shared" si="0"/>
        <v>55202</v>
      </c>
      <c r="C12" s="38">
        <f t="shared" si="1"/>
        <v>2750</v>
      </c>
      <c r="D12" s="37">
        <f t="shared" si="2"/>
        <v>4.981703561465165</v>
      </c>
      <c r="E12" s="38">
        <v>135</v>
      </c>
      <c r="F12" s="38">
        <f t="shared" si="6"/>
        <v>36299</v>
      </c>
      <c r="G12" s="38">
        <f t="shared" si="8"/>
        <v>2020</v>
      </c>
      <c r="H12" s="37">
        <f t="shared" si="3"/>
        <v>5.564891594809775</v>
      </c>
      <c r="I12" s="41">
        <v>135</v>
      </c>
      <c r="J12" s="41">
        <v>23957</v>
      </c>
      <c r="K12" s="41">
        <v>1800</v>
      </c>
      <c r="L12" s="41">
        <v>7532</v>
      </c>
      <c r="M12" s="41">
        <v>120</v>
      </c>
      <c r="N12" s="41">
        <v>1953</v>
      </c>
      <c r="O12" s="41"/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>
        <v>100</v>
      </c>
      <c r="X12" s="41"/>
      <c r="Y12" s="41"/>
      <c r="Z12" s="41"/>
      <c r="AA12" s="41"/>
      <c r="AB12" s="38">
        <f t="shared" si="4"/>
        <v>13520</v>
      </c>
      <c r="AC12" s="38">
        <f t="shared" si="4"/>
        <v>730</v>
      </c>
      <c r="AD12" s="41">
        <v>12920</v>
      </c>
      <c r="AE12" s="41">
        <v>730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7"/>
        <v>5303</v>
      </c>
      <c r="BA12" s="38">
        <f t="shared" si="7"/>
        <v>0</v>
      </c>
      <c r="BB12" s="42">
        <v>709</v>
      </c>
      <c r="BC12" s="42"/>
      <c r="BD12" s="42"/>
      <c r="BE12" s="42"/>
      <c r="BF12" s="42">
        <v>4564</v>
      </c>
      <c r="BG12" s="42"/>
      <c r="BH12" s="43">
        <v>30</v>
      </c>
      <c r="BI12" s="42"/>
      <c r="BJ12" s="42"/>
      <c r="BK12" s="42"/>
      <c r="BL12" s="39">
        <f t="shared" si="5"/>
        <v>55202</v>
      </c>
    </row>
    <row r="13" spans="1:64" ht="15" customHeight="1">
      <c r="A13" s="63" t="s">
        <v>4</v>
      </c>
      <c r="B13" s="38">
        <f t="shared" si="0"/>
        <v>74360.5</v>
      </c>
      <c r="C13" s="38">
        <f t="shared" si="1"/>
        <v>1951</v>
      </c>
      <c r="D13" s="37">
        <f t="shared" si="2"/>
        <v>2.623704789505181</v>
      </c>
      <c r="E13" s="38"/>
      <c r="F13" s="38">
        <f t="shared" si="6"/>
        <v>30279</v>
      </c>
      <c r="G13" s="38">
        <f t="shared" si="8"/>
        <v>1921</v>
      </c>
      <c r="H13" s="37">
        <f t="shared" si="3"/>
        <v>6.344331054526239</v>
      </c>
      <c r="I13" s="41"/>
      <c r="J13" s="38">
        <v>9650</v>
      </c>
      <c r="K13" s="41"/>
      <c r="L13" s="38">
        <v>12773</v>
      </c>
      <c r="M13" s="41">
        <v>1272</v>
      </c>
      <c r="N13" s="38">
        <v>5034</v>
      </c>
      <c r="O13" s="41">
        <v>509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140</v>
      </c>
      <c r="X13" s="38">
        <v>50</v>
      </c>
      <c r="Y13" s="41"/>
      <c r="Z13" s="38"/>
      <c r="AA13" s="41"/>
      <c r="AB13" s="38">
        <f t="shared" si="4"/>
        <v>32458</v>
      </c>
      <c r="AC13" s="38">
        <f t="shared" si="4"/>
        <v>0</v>
      </c>
      <c r="AD13" s="38">
        <v>28777</v>
      </c>
      <c r="AE13" s="41"/>
      <c r="AF13" s="38"/>
      <c r="AG13" s="41"/>
      <c r="AH13" s="38"/>
      <c r="AI13" s="41"/>
      <c r="AJ13" s="38">
        <v>3681</v>
      </c>
      <c r="AK13" s="41"/>
      <c r="AL13" s="38"/>
      <c r="AM13" s="41"/>
      <c r="AN13" s="38"/>
      <c r="AO13" s="41"/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30</v>
      </c>
      <c r="AZ13" s="38">
        <f t="shared" si="7"/>
        <v>11315</v>
      </c>
      <c r="BA13" s="38">
        <f t="shared" si="7"/>
        <v>0</v>
      </c>
      <c r="BB13" s="39">
        <v>3128</v>
      </c>
      <c r="BC13" s="42"/>
      <c r="BD13" s="39"/>
      <c r="BE13" s="42"/>
      <c r="BF13" s="39">
        <v>8187</v>
      </c>
      <c r="BG13" s="42"/>
      <c r="BH13" s="40"/>
      <c r="BI13" s="42"/>
      <c r="BJ13" s="42"/>
      <c r="BK13" s="42"/>
      <c r="BL13" s="39">
        <f t="shared" si="5"/>
        <v>74360.5</v>
      </c>
    </row>
    <row r="14" spans="1:64" ht="15" customHeight="1">
      <c r="A14" s="58" t="s">
        <v>5</v>
      </c>
      <c r="B14" s="38">
        <f t="shared" si="0"/>
        <v>22486</v>
      </c>
      <c r="C14" s="38">
        <f t="shared" si="1"/>
        <v>3472</v>
      </c>
      <c r="D14" s="37">
        <f t="shared" si="2"/>
        <v>15.44071866939429</v>
      </c>
      <c r="E14" s="38"/>
      <c r="F14" s="38">
        <f t="shared" si="6"/>
        <v>7549</v>
      </c>
      <c r="G14" s="38">
        <f t="shared" si="8"/>
        <v>1942</v>
      </c>
      <c r="H14" s="37">
        <f t="shared" si="3"/>
        <v>25.725261624056166</v>
      </c>
      <c r="I14" s="38"/>
      <c r="J14" s="38">
        <v>4005</v>
      </c>
      <c r="K14" s="38">
        <v>1035</v>
      </c>
      <c r="L14" s="38">
        <v>857</v>
      </c>
      <c r="M14" s="38">
        <v>70</v>
      </c>
      <c r="N14" s="38">
        <v>1774</v>
      </c>
      <c r="O14" s="38">
        <v>837</v>
      </c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/>
      <c r="X14" s="38"/>
      <c r="Y14" s="38"/>
      <c r="Z14" s="38"/>
      <c r="AA14" s="38"/>
      <c r="AB14" s="38">
        <f t="shared" si="4"/>
        <v>13468</v>
      </c>
      <c r="AC14" s="38">
        <f t="shared" si="4"/>
        <v>1450</v>
      </c>
      <c r="AD14" s="38">
        <v>12763</v>
      </c>
      <c r="AE14" s="38">
        <v>906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>
        <v>705</v>
      </c>
      <c r="AQ14" s="38">
        <v>544</v>
      </c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 t="shared" si="7"/>
        <v>1451</v>
      </c>
      <c r="BA14" s="38">
        <f t="shared" si="7"/>
        <v>80</v>
      </c>
      <c r="BB14" s="39">
        <v>80</v>
      </c>
      <c r="BC14" s="39"/>
      <c r="BD14" s="39"/>
      <c r="BE14" s="39"/>
      <c r="BF14" s="39">
        <v>1131</v>
      </c>
      <c r="BG14" s="39">
        <v>80</v>
      </c>
      <c r="BH14" s="40">
        <v>240</v>
      </c>
      <c r="BI14" s="39"/>
      <c r="BJ14" s="42"/>
      <c r="BK14" s="39"/>
      <c r="BL14" s="39">
        <f t="shared" si="5"/>
        <v>22486</v>
      </c>
    </row>
    <row r="15" spans="1:64" ht="17.25" customHeight="1">
      <c r="A15" s="58" t="s">
        <v>6</v>
      </c>
      <c r="B15" s="38">
        <f t="shared" si="0"/>
        <v>29386</v>
      </c>
      <c r="C15" s="38">
        <f t="shared" si="1"/>
        <v>2500</v>
      </c>
      <c r="D15" s="37">
        <f t="shared" si="2"/>
        <v>8.507452528414891</v>
      </c>
      <c r="E15" s="38">
        <v>1100</v>
      </c>
      <c r="F15" s="38">
        <f t="shared" si="6"/>
        <v>14986</v>
      </c>
      <c r="G15" s="38">
        <f t="shared" si="8"/>
        <v>1950</v>
      </c>
      <c r="H15" s="37">
        <f t="shared" si="3"/>
        <v>13.012144668357134</v>
      </c>
      <c r="I15" s="38">
        <v>800</v>
      </c>
      <c r="J15" s="38">
        <v>5468</v>
      </c>
      <c r="K15" s="38">
        <v>350</v>
      </c>
      <c r="L15" s="38">
        <v>5366</v>
      </c>
      <c r="M15" s="38">
        <v>1300</v>
      </c>
      <c r="N15" s="38">
        <v>1669</v>
      </c>
      <c r="O15" s="38">
        <v>300</v>
      </c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4"/>
        <v>13603</v>
      </c>
      <c r="AC15" s="38">
        <f t="shared" si="4"/>
        <v>550</v>
      </c>
      <c r="AD15" s="38">
        <v>11945</v>
      </c>
      <c r="AE15" s="38">
        <v>550</v>
      </c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7"/>
        <v>797</v>
      </c>
      <c r="BA15" s="38">
        <f t="shared" si="7"/>
        <v>0</v>
      </c>
      <c r="BB15" s="39">
        <v>164</v>
      </c>
      <c r="BC15" s="39"/>
      <c r="BD15" s="39"/>
      <c r="BE15" s="39"/>
      <c r="BF15" s="39">
        <v>633</v>
      </c>
      <c r="BG15" s="39"/>
      <c r="BH15" s="40"/>
      <c r="BI15" s="39"/>
      <c r="BJ15" s="42"/>
      <c r="BK15" s="39"/>
      <c r="BL15" s="39">
        <f t="shared" si="5"/>
        <v>29386</v>
      </c>
    </row>
    <row r="16" spans="1:64" ht="15.75" customHeight="1">
      <c r="A16" s="63" t="s">
        <v>7</v>
      </c>
      <c r="B16" s="38">
        <f t="shared" si="0"/>
        <v>19731</v>
      </c>
      <c r="C16" s="38">
        <f t="shared" si="1"/>
        <v>5071</v>
      </c>
      <c r="D16" s="37">
        <f t="shared" si="2"/>
        <v>25.70067406619026</v>
      </c>
      <c r="E16" s="38">
        <v>1014</v>
      </c>
      <c r="F16" s="38">
        <f t="shared" si="6"/>
        <v>4399</v>
      </c>
      <c r="G16" s="38">
        <f t="shared" si="8"/>
        <v>1739</v>
      </c>
      <c r="H16" s="37">
        <f t="shared" si="3"/>
        <v>39.531711752671065</v>
      </c>
      <c r="I16" s="41">
        <v>814</v>
      </c>
      <c r="J16" s="41">
        <v>644</v>
      </c>
      <c r="K16" s="41">
        <v>644</v>
      </c>
      <c r="L16" s="41">
        <v>2708</v>
      </c>
      <c r="M16" s="41">
        <v>775</v>
      </c>
      <c r="N16" s="41">
        <v>626</v>
      </c>
      <c r="O16" s="41">
        <v>320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4"/>
        <v>12270</v>
      </c>
      <c r="AC16" s="38">
        <f t="shared" si="4"/>
        <v>1741</v>
      </c>
      <c r="AD16" s="41">
        <v>12270</v>
      </c>
      <c r="AE16" s="41">
        <v>1741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>SUM(BB16,BD16,BF16,BH16,BJ16)</f>
        <v>3062</v>
      </c>
      <c r="BA16" s="38">
        <f t="shared" si="7"/>
        <v>1591</v>
      </c>
      <c r="BB16" s="42">
        <v>656</v>
      </c>
      <c r="BC16" s="42"/>
      <c r="BD16" s="42">
        <v>0</v>
      </c>
      <c r="BE16" s="42"/>
      <c r="BF16" s="42">
        <v>1328</v>
      </c>
      <c r="BG16" s="42">
        <v>941</v>
      </c>
      <c r="BH16" s="43">
        <v>1078</v>
      </c>
      <c r="BI16" s="42">
        <v>650</v>
      </c>
      <c r="BJ16" s="42"/>
      <c r="BK16" s="42"/>
      <c r="BL16" s="39">
        <f t="shared" si="5"/>
        <v>19731</v>
      </c>
    </row>
    <row r="17" spans="1:64" ht="14.25" customHeight="1">
      <c r="A17" s="58" t="s">
        <v>8</v>
      </c>
      <c r="B17" s="38">
        <f t="shared" si="0"/>
        <v>13282</v>
      </c>
      <c r="C17" s="38">
        <f t="shared" si="1"/>
        <v>840</v>
      </c>
      <c r="D17" s="37">
        <f t="shared" si="2"/>
        <v>6.324348742659239</v>
      </c>
      <c r="E17" s="38"/>
      <c r="F17" s="38">
        <f t="shared" si="6"/>
        <v>2170</v>
      </c>
      <c r="G17" s="38">
        <f t="shared" si="8"/>
        <v>840</v>
      </c>
      <c r="H17" s="37">
        <f t="shared" si="3"/>
        <v>38.70967741935484</v>
      </c>
      <c r="I17" s="38"/>
      <c r="J17" s="38">
        <v>145</v>
      </c>
      <c r="K17" s="38">
        <v>95</v>
      </c>
      <c r="L17" s="38">
        <v>585</v>
      </c>
      <c r="M17" s="38">
        <v>95</v>
      </c>
      <c r="N17" s="38">
        <v>1050</v>
      </c>
      <c r="O17" s="38">
        <v>650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4"/>
        <v>10154</v>
      </c>
      <c r="AC17" s="38">
        <f t="shared" si="4"/>
        <v>0</v>
      </c>
      <c r="AD17" s="38">
        <v>10154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7"/>
        <v>935</v>
      </c>
      <c r="BA17" s="38">
        <f t="shared" si="7"/>
        <v>0</v>
      </c>
      <c r="BB17" s="39">
        <v>100</v>
      </c>
      <c r="BC17" s="39"/>
      <c r="BD17" s="39"/>
      <c r="BE17" s="39"/>
      <c r="BF17" s="39">
        <v>415</v>
      </c>
      <c r="BG17" s="39"/>
      <c r="BH17" s="40">
        <v>420</v>
      </c>
      <c r="BI17" s="39"/>
      <c r="BJ17" s="42"/>
      <c r="BK17" s="39"/>
      <c r="BL17" s="39">
        <f t="shared" si="5"/>
        <v>13282</v>
      </c>
    </row>
    <row r="18" spans="1:64" ht="15.75" customHeight="1">
      <c r="A18" s="63" t="s">
        <v>16</v>
      </c>
      <c r="B18" s="38">
        <f t="shared" si="0"/>
        <v>30953</v>
      </c>
      <c r="C18" s="38">
        <f t="shared" si="1"/>
        <v>4541</v>
      </c>
      <c r="D18" s="37">
        <f t="shared" si="2"/>
        <v>14.67062966432979</v>
      </c>
      <c r="E18" s="38"/>
      <c r="F18" s="38">
        <f t="shared" si="6"/>
        <v>10343</v>
      </c>
      <c r="G18" s="38">
        <f t="shared" si="8"/>
        <v>3262</v>
      </c>
      <c r="H18" s="37">
        <f t="shared" si="3"/>
        <v>31.53823842212124</v>
      </c>
      <c r="I18" s="41"/>
      <c r="J18" s="41">
        <v>780</v>
      </c>
      <c r="K18" s="41"/>
      <c r="L18" s="41">
        <v>7696</v>
      </c>
      <c r="M18" s="41">
        <v>2273</v>
      </c>
      <c r="N18" s="41">
        <v>1669</v>
      </c>
      <c r="O18" s="41">
        <v>989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4"/>
        <v>17420</v>
      </c>
      <c r="AC18" s="38">
        <f t="shared" si="4"/>
        <v>240</v>
      </c>
      <c r="AD18" s="41">
        <v>17170</v>
      </c>
      <c r="AE18" s="41">
        <v>240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7"/>
        <v>3190</v>
      </c>
      <c r="BA18" s="38">
        <f t="shared" si="7"/>
        <v>1039</v>
      </c>
      <c r="BB18" s="42">
        <v>854</v>
      </c>
      <c r="BC18" s="42"/>
      <c r="BD18" s="42"/>
      <c r="BE18" s="42"/>
      <c r="BF18" s="42">
        <v>1769</v>
      </c>
      <c r="BG18" s="42">
        <v>754</v>
      </c>
      <c r="BH18" s="43">
        <v>567</v>
      </c>
      <c r="BI18" s="42">
        <v>285</v>
      </c>
      <c r="BJ18" s="42"/>
      <c r="BK18" s="42"/>
      <c r="BL18" s="39">
        <f t="shared" si="5"/>
        <v>30953</v>
      </c>
    </row>
    <row r="19" spans="1:64" ht="14.25" customHeight="1">
      <c r="A19" s="63" t="s">
        <v>9</v>
      </c>
      <c r="B19" s="38">
        <f t="shared" si="0"/>
        <v>15388</v>
      </c>
      <c r="C19" s="38">
        <f>SUM(G19,AC19,AU19,AW19,AY19,BA19)</f>
        <v>3493</v>
      </c>
      <c r="D19" s="37">
        <f t="shared" si="2"/>
        <v>22.699506108656095</v>
      </c>
      <c r="E19" s="38"/>
      <c r="F19" s="38">
        <f t="shared" si="6"/>
        <v>8260</v>
      </c>
      <c r="G19" s="38">
        <f t="shared" si="8"/>
        <v>2464</v>
      </c>
      <c r="H19" s="37">
        <f t="shared" si="3"/>
        <v>29.830508474576273</v>
      </c>
      <c r="I19" s="41"/>
      <c r="J19" s="41">
        <v>3730</v>
      </c>
      <c r="K19" s="41">
        <v>1177</v>
      </c>
      <c r="L19" s="41">
        <v>3503</v>
      </c>
      <c r="M19" s="41">
        <v>866</v>
      </c>
      <c r="N19" s="41">
        <v>737</v>
      </c>
      <c r="O19" s="41">
        <v>421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4"/>
        <v>5035</v>
      </c>
      <c r="AC19" s="38">
        <f t="shared" si="4"/>
        <v>447</v>
      </c>
      <c r="AD19" s="41">
        <v>5015</v>
      </c>
      <c r="AE19" s="41">
        <v>447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7"/>
        <v>2089</v>
      </c>
      <c r="BA19" s="38">
        <f t="shared" si="7"/>
        <v>582</v>
      </c>
      <c r="BB19" s="42">
        <v>759</v>
      </c>
      <c r="BC19" s="42"/>
      <c r="BD19" s="42"/>
      <c r="BE19" s="42"/>
      <c r="BF19" s="42">
        <v>1230</v>
      </c>
      <c r="BG19" s="42">
        <v>499</v>
      </c>
      <c r="BH19" s="43">
        <v>100</v>
      </c>
      <c r="BI19" s="42">
        <v>83</v>
      </c>
      <c r="BJ19" s="42"/>
      <c r="BK19" s="42"/>
      <c r="BL19" s="39">
        <f t="shared" si="5"/>
        <v>15388</v>
      </c>
    </row>
    <row r="20" spans="1:64" ht="17.25" customHeight="1">
      <c r="A20" s="63" t="s">
        <v>10</v>
      </c>
      <c r="B20" s="38">
        <f t="shared" si="0"/>
        <v>22626</v>
      </c>
      <c r="C20" s="38">
        <f t="shared" si="1"/>
        <v>3034</v>
      </c>
      <c r="D20" s="37">
        <f t="shared" si="2"/>
        <v>13.409352072836558</v>
      </c>
      <c r="E20" s="38"/>
      <c r="F20" s="38">
        <f t="shared" si="6"/>
        <v>8266</v>
      </c>
      <c r="G20" s="38">
        <f t="shared" si="8"/>
        <v>2103</v>
      </c>
      <c r="H20" s="37">
        <f t="shared" si="3"/>
        <v>25.44156786837648</v>
      </c>
      <c r="I20" s="41"/>
      <c r="J20" s="41">
        <v>1993</v>
      </c>
      <c r="K20" s="41">
        <v>60</v>
      </c>
      <c r="L20" s="41">
        <v>3168</v>
      </c>
      <c r="M20" s="41">
        <v>598</v>
      </c>
      <c r="N20" s="41">
        <v>2490</v>
      </c>
      <c r="O20" s="41">
        <v>1445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4"/>
        <v>10922</v>
      </c>
      <c r="AC20" s="38">
        <f t="shared" si="4"/>
        <v>590</v>
      </c>
      <c r="AD20" s="41">
        <v>9257</v>
      </c>
      <c r="AE20" s="41">
        <v>340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250</v>
      </c>
      <c r="AP20" s="41"/>
      <c r="AQ20" s="41"/>
      <c r="AR20" s="41">
        <v>165</v>
      </c>
      <c r="AS20" s="41"/>
      <c r="AT20" s="41"/>
      <c r="AU20" s="41"/>
      <c r="AV20" s="41">
        <v>20</v>
      </c>
      <c r="AW20" s="41"/>
      <c r="AX20" s="41">
        <v>14</v>
      </c>
      <c r="AY20" s="41"/>
      <c r="AZ20" s="38">
        <f t="shared" si="7"/>
        <v>3380</v>
      </c>
      <c r="BA20" s="38">
        <f t="shared" si="7"/>
        <v>341</v>
      </c>
      <c r="BB20" s="42">
        <v>730</v>
      </c>
      <c r="BC20" s="42"/>
      <c r="BD20" s="42"/>
      <c r="BE20" s="42"/>
      <c r="BF20" s="42">
        <v>2453</v>
      </c>
      <c r="BG20" s="42">
        <v>341</v>
      </c>
      <c r="BH20" s="43">
        <v>197</v>
      </c>
      <c r="BI20" s="42"/>
      <c r="BJ20" s="42"/>
      <c r="BK20" s="42"/>
      <c r="BL20" s="39">
        <v>22626</v>
      </c>
    </row>
    <row r="21" spans="1:64" ht="15.75" customHeight="1">
      <c r="A21" s="63" t="s">
        <v>17</v>
      </c>
      <c r="B21" s="38">
        <f t="shared" si="0"/>
        <v>31639</v>
      </c>
      <c r="C21" s="38">
        <f t="shared" si="1"/>
        <v>3236</v>
      </c>
      <c r="D21" s="37">
        <f t="shared" si="2"/>
        <v>10.22788330857486</v>
      </c>
      <c r="E21" s="38">
        <v>2676</v>
      </c>
      <c r="F21" s="38">
        <f t="shared" si="6"/>
        <v>14431</v>
      </c>
      <c r="G21" s="38">
        <f t="shared" si="8"/>
        <v>1561</v>
      </c>
      <c r="H21" s="37">
        <f t="shared" si="3"/>
        <v>10.816991199501073</v>
      </c>
      <c r="I21" s="41">
        <v>1351</v>
      </c>
      <c r="J21" s="41">
        <v>7050</v>
      </c>
      <c r="K21" s="41">
        <v>311</v>
      </c>
      <c r="L21" s="41">
        <v>4168</v>
      </c>
      <c r="M21" s="41">
        <v>730</v>
      </c>
      <c r="N21" s="41">
        <v>1052</v>
      </c>
      <c r="O21" s="41">
        <v>520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4"/>
        <v>13316</v>
      </c>
      <c r="AC21" s="38">
        <f t="shared" si="4"/>
        <v>430</v>
      </c>
      <c r="AD21" s="41">
        <v>12469</v>
      </c>
      <c r="AE21" s="41"/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>
        <v>430</v>
      </c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 t="shared" si="7"/>
        <v>3592</v>
      </c>
      <c r="BA21" s="38">
        <f t="shared" si="7"/>
        <v>1245</v>
      </c>
      <c r="BB21" s="42">
        <v>373</v>
      </c>
      <c r="BC21" s="42"/>
      <c r="BD21" s="42">
        <v>30</v>
      </c>
      <c r="BE21" s="42"/>
      <c r="BF21" s="42">
        <v>3189</v>
      </c>
      <c r="BG21" s="42">
        <v>1245</v>
      </c>
      <c r="BH21" s="43"/>
      <c r="BI21" s="42"/>
      <c r="BJ21" s="42"/>
      <c r="BK21" s="42"/>
      <c r="BL21" s="39">
        <f t="shared" si="5"/>
        <v>31639</v>
      </c>
    </row>
    <row r="22" spans="1:64" ht="15" customHeight="1">
      <c r="A22" s="63" t="s">
        <v>18</v>
      </c>
      <c r="B22" s="38">
        <f t="shared" si="0"/>
        <v>32419</v>
      </c>
      <c r="C22" s="38">
        <f t="shared" si="1"/>
        <v>1505</v>
      </c>
      <c r="D22" s="37">
        <f t="shared" si="2"/>
        <v>4.642339368888615</v>
      </c>
      <c r="E22" s="38">
        <v>50</v>
      </c>
      <c r="F22" s="38">
        <f t="shared" si="6"/>
        <v>22725</v>
      </c>
      <c r="G22" s="38">
        <f t="shared" si="8"/>
        <v>1290</v>
      </c>
      <c r="H22" s="37">
        <f t="shared" si="3"/>
        <v>5.676567656765676</v>
      </c>
      <c r="I22" s="41">
        <v>50</v>
      </c>
      <c r="J22" s="38">
        <v>12938</v>
      </c>
      <c r="K22" s="41">
        <v>220</v>
      </c>
      <c r="L22" s="38">
        <v>4766</v>
      </c>
      <c r="M22" s="41">
        <v>880</v>
      </c>
      <c r="N22" s="38">
        <v>860</v>
      </c>
      <c r="O22" s="41"/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>
        <v>190</v>
      </c>
      <c r="X22" s="38">
        <v>100</v>
      </c>
      <c r="Y22" s="41"/>
      <c r="Z22" s="38"/>
      <c r="AA22" s="41"/>
      <c r="AB22" s="38">
        <f t="shared" si="4"/>
        <v>6891</v>
      </c>
      <c r="AC22" s="38">
        <f t="shared" si="4"/>
        <v>215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215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 t="shared" si="7"/>
        <v>2683</v>
      </c>
      <c r="BA22" s="38">
        <f t="shared" si="7"/>
        <v>0</v>
      </c>
      <c r="BB22" s="39">
        <v>658</v>
      </c>
      <c r="BC22" s="42"/>
      <c r="BD22" s="39">
        <v>308</v>
      </c>
      <c r="BE22" s="42"/>
      <c r="BF22" s="39">
        <v>1707</v>
      </c>
      <c r="BG22" s="42"/>
      <c r="BH22" s="40"/>
      <c r="BI22" s="42"/>
      <c r="BJ22" s="42">
        <v>10</v>
      </c>
      <c r="BK22" s="42"/>
      <c r="BL22" s="39">
        <f t="shared" si="5"/>
        <v>32419</v>
      </c>
    </row>
    <row r="23" spans="1:64" ht="15" customHeight="1">
      <c r="A23" s="63" t="s">
        <v>11</v>
      </c>
      <c r="B23" s="38">
        <f t="shared" si="0"/>
        <v>22537</v>
      </c>
      <c r="C23" s="38">
        <f t="shared" si="1"/>
        <v>140</v>
      </c>
      <c r="D23" s="37">
        <f t="shared" si="2"/>
        <v>0.621200692195057</v>
      </c>
      <c r="E23" s="38"/>
      <c r="F23" s="38">
        <f t="shared" si="6"/>
        <v>18596</v>
      </c>
      <c r="G23" s="38">
        <f t="shared" si="8"/>
        <v>140</v>
      </c>
      <c r="H23" s="37">
        <f t="shared" si="3"/>
        <v>0.7528500752850076</v>
      </c>
      <c r="I23" s="41"/>
      <c r="J23" s="41">
        <v>15687</v>
      </c>
      <c r="K23" s="41"/>
      <c r="L23" s="41">
        <v>1150</v>
      </c>
      <c r="M23" s="41"/>
      <c r="N23" s="41">
        <v>1489</v>
      </c>
      <c r="O23" s="41">
        <v>140</v>
      </c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4"/>
        <v>2900</v>
      </c>
      <c r="AC23" s="38">
        <f t="shared" si="4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7"/>
        <v>1041</v>
      </c>
      <c r="BA23" s="38">
        <f t="shared" si="7"/>
        <v>0</v>
      </c>
      <c r="BB23" s="42"/>
      <c r="BC23" s="42"/>
      <c r="BD23" s="42"/>
      <c r="BE23" s="42"/>
      <c r="BF23" s="42">
        <v>1041</v>
      </c>
      <c r="BG23" s="42"/>
      <c r="BH23" s="43"/>
      <c r="BI23" s="42"/>
      <c r="BJ23" s="42"/>
      <c r="BK23" s="42"/>
      <c r="BL23" s="39">
        <f t="shared" si="5"/>
        <v>22537</v>
      </c>
    </row>
    <row r="24" spans="1:64" ht="13.5" customHeight="1">
      <c r="A24" s="63" t="s">
        <v>12</v>
      </c>
      <c r="B24" s="38">
        <f t="shared" si="0"/>
        <v>38282</v>
      </c>
      <c r="C24" s="38">
        <f t="shared" si="1"/>
        <v>3784</v>
      </c>
      <c r="D24" s="37">
        <f t="shared" si="2"/>
        <v>9.884541037563347</v>
      </c>
      <c r="E24" s="38"/>
      <c r="F24" s="38">
        <f t="shared" si="6"/>
        <v>24085</v>
      </c>
      <c r="G24" s="38">
        <f>SUM(K24,M24,O24,Q24,S24,U24,W24,Y24,AA24)</f>
        <v>3524</v>
      </c>
      <c r="H24" s="37">
        <f t="shared" si="3"/>
        <v>14.631513390076812</v>
      </c>
      <c r="I24" s="41"/>
      <c r="J24" s="41">
        <v>11331</v>
      </c>
      <c r="K24" s="41">
        <v>1274</v>
      </c>
      <c r="L24" s="41">
        <v>9269</v>
      </c>
      <c r="M24" s="41">
        <v>946</v>
      </c>
      <c r="N24" s="41">
        <v>1169</v>
      </c>
      <c r="O24" s="41">
        <v>500</v>
      </c>
      <c r="P24" s="41"/>
      <c r="Q24" s="41"/>
      <c r="R24" s="41">
        <v>100</v>
      </c>
      <c r="S24" s="41"/>
      <c r="T24" s="41">
        <v>85</v>
      </c>
      <c r="U24" s="41"/>
      <c r="V24" s="41">
        <v>1934</v>
      </c>
      <c r="W24" s="41">
        <v>804</v>
      </c>
      <c r="X24" s="41">
        <v>197</v>
      </c>
      <c r="Y24" s="41"/>
      <c r="Z24" s="41"/>
      <c r="AA24" s="41"/>
      <c r="AB24" s="38">
        <f t="shared" si="4"/>
        <v>9611</v>
      </c>
      <c r="AC24" s="38">
        <f t="shared" si="4"/>
        <v>260</v>
      </c>
      <c r="AD24" s="41">
        <v>6121</v>
      </c>
      <c r="AE24" s="41">
        <v>260</v>
      </c>
      <c r="AF24" s="41">
        <v>1479</v>
      </c>
      <c r="AG24" s="41"/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 t="shared" si="7"/>
        <v>4536</v>
      </c>
      <c r="BA24" s="38">
        <f t="shared" si="7"/>
        <v>0</v>
      </c>
      <c r="BB24" s="42">
        <v>1630</v>
      </c>
      <c r="BC24" s="42"/>
      <c r="BD24" s="42"/>
      <c r="BE24" s="42"/>
      <c r="BF24" s="42">
        <v>1704</v>
      </c>
      <c r="BG24" s="42"/>
      <c r="BH24" s="43">
        <v>1202</v>
      </c>
      <c r="BI24" s="42"/>
      <c r="BJ24" s="42"/>
      <c r="BK24" s="42"/>
      <c r="BL24" s="39">
        <f t="shared" si="5"/>
        <v>38282</v>
      </c>
    </row>
    <row r="25" spans="1:64" ht="15" customHeight="1">
      <c r="A25" s="58" t="s">
        <v>19</v>
      </c>
      <c r="B25" s="38">
        <f t="shared" si="0"/>
        <v>61300</v>
      </c>
      <c r="C25" s="38">
        <f t="shared" si="1"/>
        <v>2804</v>
      </c>
      <c r="D25" s="37">
        <f t="shared" si="2"/>
        <v>4.574225122349103</v>
      </c>
      <c r="E25" s="38">
        <v>30</v>
      </c>
      <c r="F25" s="38">
        <f t="shared" si="6"/>
        <v>38400</v>
      </c>
      <c r="G25" s="38">
        <f t="shared" si="8"/>
        <v>2764</v>
      </c>
      <c r="H25" s="37">
        <f t="shared" si="3"/>
        <v>7.197916666666666</v>
      </c>
      <c r="I25" s="38">
        <v>30</v>
      </c>
      <c r="J25" s="38">
        <v>23100</v>
      </c>
      <c r="K25" s="38">
        <v>1254</v>
      </c>
      <c r="L25" s="38">
        <v>12000</v>
      </c>
      <c r="M25" s="38">
        <v>1430</v>
      </c>
      <c r="N25" s="38">
        <v>2000</v>
      </c>
      <c r="O25" s="41">
        <v>80</v>
      </c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/>
      <c r="X25" s="38"/>
      <c r="Y25" s="38"/>
      <c r="Z25" s="38">
        <v>100</v>
      </c>
      <c r="AA25" s="38"/>
      <c r="AB25" s="38">
        <f t="shared" si="4"/>
        <v>17300</v>
      </c>
      <c r="AC25" s="38">
        <f t="shared" si="4"/>
        <v>35</v>
      </c>
      <c r="AD25" s="38">
        <v>8000</v>
      </c>
      <c r="AE25" s="38"/>
      <c r="AF25" s="38">
        <v>9200</v>
      </c>
      <c r="AG25" s="38">
        <v>35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>
        <v>5</v>
      </c>
      <c r="AZ25" s="38">
        <f t="shared" si="7"/>
        <v>4500</v>
      </c>
      <c r="BA25" s="38">
        <f t="shared" si="7"/>
        <v>0</v>
      </c>
      <c r="BB25" s="39"/>
      <c r="BC25" s="39"/>
      <c r="BD25" s="39"/>
      <c r="BE25" s="39"/>
      <c r="BF25" s="39">
        <v>4000</v>
      </c>
      <c r="BG25" s="39"/>
      <c r="BH25" s="40">
        <v>500</v>
      </c>
      <c r="BI25" s="39"/>
      <c r="BJ25" s="42"/>
      <c r="BK25" s="39"/>
      <c r="BL25" s="39">
        <f t="shared" si="5"/>
        <v>61300</v>
      </c>
    </row>
    <row r="26" spans="1:64" ht="18" customHeight="1">
      <c r="A26" s="58" t="s">
        <v>13</v>
      </c>
      <c r="B26" s="38">
        <f t="shared" si="0"/>
        <v>61422</v>
      </c>
      <c r="C26" s="38">
        <f t="shared" si="1"/>
        <v>3321</v>
      </c>
      <c r="D26" s="37">
        <f t="shared" si="2"/>
        <v>5.4068574777766925</v>
      </c>
      <c r="E26" s="38">
        <v>200</v>
      </c>
      <c r="F26" s="38">
        <f t="shared" si="6"/>
        <v>23387</v>
      </c>
      <c r="G26" s="38">
        <f t="shared" si="8"/>
        <v>1693</v>
      </c>
      <c r="H26" s="37">
        <f t="shared" si="3"/>
        <v>7.239064437508018</v>
      </c>
      <c r="I26" s="38">
        <v>80</v>
      </c>
      <c r="J26" s="38">
        <v>3090</v>
      </c>
      <c r="K26" s="38">
        <v>100</v>
      </c>
      <c r="L26" s="38">
        <v>11974</v>
      </c>
      <c r="M26" s="38">
        <v>672</v>
      </c>
      <c r="N26" s="38">
        <v>1578</v>
      </c>
      <c r="O26" s="38">
        <v>621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>
        <v>300</v>
      </c>
      <c r="Z26" s="38">
        <v>500</v>
      </c>
      <c r="AA26" s="38"/>
      <c r="AB26" s="38">
        <f t="shared" si="4"/>
        <v>31684</v>
      </c>
      <c r="AC26" s="38">
        <f t="shared" si="4"/>
        <v>815</v>
      </c>
      <c r="AD26" s="38">
        <v>24776</v>
      </c>
      <c r="AE26" s="38">
        <v>582</v>
      </c>
      <c r="AF26" s="38">
        <v>1937</v>
      </c>
      <c r="AG26" s="38">
        <v>233</v>
      </c>
      <c r="AH26" s="38">
        <v>2320</v>
      </c>
      <c r="AI26" s="38"/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 t="shared" si="7"/>
        <v>6291</v>
      </c>
      <c r="BA26" s="38">
        <f t="shared" si="7"/>
        <v>813</v>
      </c>
      <c r="BB26" s="39">
        <v>2291</v>
      </c>
      <c r="BC26" s="39"/>
      <c r="BD26" s="39"/>
      <c r="BE26" s="39"/>
      <c r="BF26" s="39">
        <v>3620</v>
      </c>
      <c r="BG26" s="39">
        <v>813</v>
      </c>
      <c r="BH26" s="40">
        <v>380</v>
      </c>
      <c r="BI26" s="39"/>
      <c r="BJ26" s="42"/>
      <c r="BK26" s="39"/>
      <c r="BL26" s="39">
        <f t="shared" si="5"/>
        <v>61422</v>
      </c>
    </row>
    <row r="27" spans="1:64" ht="15.75">
      <c r="A27" s="64" t="s">
        <v>90</v>
      </c>
      <c r="B27" s="65">
        <f>SUM(B7:B26)</f>
        <v>614789.5</v>
      </c>
      <c r="C27" s="65">
        <f>SUM(C7:C26)</f>
        <v>55558</v>
      </c>
      <c r="D27" s="66">
        <f>C27/B27*100</f>
        <v>9.03691426089743</v>
      </c>
      <c r="E27" s="65">
        <f>SUM(E6:E26)</f>
        <v>5405</v>
      </c>
      <c r="F27" s="67">
        <f>SUM(F6:F26)</f>
        <v>299110</v>
      </c>
      <c r="G27" s="65">
        <f>SUM(K27,M27,O27,Q27,S27,U27,W27,Y27,AA27)</f>
        <v>37720</v>
      </c>
      <c r="H27" s="75">
        <f>G27/F27*100</f>
        <v>12.610745210792015</v>
      </c>
      <c r="I27" s="65">
        <f>SUM(I6:I26)</f>
        <v>3420</v>
      </c>
      <c r="J27" s="67">
        <f>SUM(J6:J26)</f>
        <v>138270</v>
      </c>
      <c r="K27" s="65">
        <f aca="true" t="shared" si="9" ref="K27:AB27">SUM(K6:K26)</f>
        <v>10957</v>
      </c>
      <c r="L27" s="67">
        <f t="shared" si="9"/>
        <v>97255</v>
      </c>
      <c r="M27" s="65">
        <f t="shared" si="9"/>
        <v>14746</v>
      </c>
      <c r="N27" s="67">
        <f t="shared" si="9"/>
        <v>33765</v>
      </c>
      <c r="O27" s="65">
        <f t="shared" si="9"/>
        <v>10275</v>
      </c>
      <c r="P27" s="67">
        <f t="shared" si="9"/>
        <v>11387</v>
      </c>
      <c r="Q27" s="65">
        <f t="shared" si="9"/>
        <v>0</v>
      </c>
      <c r="R27" s="67">
        <f t="shared" si="9"/>
        <v>2312</v>
      </c>
      <c r="S27" s="65">
        <f t="shared" si="9"/>
        <v>0</v>
      </c>
      <c r="T27" s="67">
        <f t="shared" si="9"/>
        <v>5000</v>
      </c>
      <c r="U27" s="65">
        <f t="shared" si="9"/>
        <v>0</v>
      </c>
      <c r="V27" s="67">
        <f t="shared" si="9"/>
        <v>9644</v>
      </c>
      <c r="W27" s="65">
        <f t="shared" si="9"/>
        <v>1372</v>
      </c>
      <c r="X27" s="67">
        <f t="shared" si="9"/>
        <v>877</v>
      </c>
      <c r="Y27" s="65">
        <f t="shared" si="9"/>
        <v>370</v>
      </c>
      <c r="Z27" s="67">
        <f t="shared" si="9"/>
        <v>600</v>
      </c>
      <c r="AA27" s="65">
        <f t="shared" si="9"/>
        <v>0</v>
      </c>
      <c r="AB27" s="67">
        <f t="shared" si="9"/>
        <v>243211</v>
      </c>
      <c r="AC27" s="67">
        <f>SUM(AC7:AC26)</f>
        <v>8974</v>
      </c>
      <c r="AD27" s="67">
        <f aca="true" t="shared" si="10" ref="AD27:AZ27">SUM(AD6:AD26)</f>
        <v>209441</v>
      </c>
      <c r="AE27" s="65">
        <f t="shared" si="10"/>
        <v>6169</v>
      </c>
      <c r="AF27" s="67">
        <f t="shared" si="10"/>
        <v>12616</v>
      </c>
      <c r="AG27" s="65">
        <f t="shared" si="10"/>
        <v>268</v>
      </c>
      <c r="AH27" s="67">
        <f t="shared" si="10"/>
        <v>4599</v>
      </c>
      <c r="AI27" s="65">
        <f t="shared" si="10"/>
        <v>0</v>
      </c>
      <c r="AJ27" s="67">
        <f t="shared" si="10"/>
        <v>11938</v>
      </c>
      <c r="AK27" s="65">
        <f t="shared" si="10"/>
        <v>215</v>
      </c>
      <c r="AL27" s="67">
        <f t="shared" si="10"/>
        <v>920</v>
      </c>
      <c r="AM27" s="65">
        <f t="shared" si="10"/>
        <v>700</v>
      </c>
      <c r="AN27" s="67">
        <f t="shared" si="10"/>
        <v>2557</v>
      </c>
      <c r="AO27" s="65">
        <f t="shared" si="10"/>
        <v>1078</v>
      </c>
      <c r="AP27" s="67">
        <f t="shared" si="10"/>
        <v>725</v>
      </c>
      <c r="AQ27" s="65">
        <f t="shared" si="10"/>
        <v>544</v>
      </c>
      <c r="AR27" s="67">
        <f t="shared" si="10"/>
        <v>415</v>
      </c>
      <c r="AS27" s="65">
        <f t="shared" si="10"/>
        <v>0</v>
      </c>
      <c r="AT27" s="67">
        <f t="shared" si="10"/>
        <v>0</v>
      </c>
      <c r="AU27" s="65">
        <f t="shared" si="10"/>
        <v>0</v>
      </c>
      <c r="AV27" s="67">
        <f t="shared" si="10"/>
        <v>1797.5</v>
      </c>
      <c r="AW27" s="65">
        <f t="shared" si="10"/>
        <v>0</v>
      </c>
      <c r="AX27" s="67">
        <f t="shared" si="10"/>
        <v>1263</v>
      </c>
      <c r="AY27" s="65">
        <f t="shared" si="10"/>
        <v>56</v>
      </c>
      <c r="AZ27" s="67">
        <f t="shared" si="10"/>
        <v>69384</v>
      </c>
      <c r="BA27" s="67">
        <f>SUM(BA7:BA26)</f>
        <v>8808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0</v>
      </c>
      <c r="BF27" s="68">
        <f>SUM(BF6:BF26)</f>
        <v>53545</v>
      </c>
      <c r="BG27" s="69">
        <f>SUM(BG6:BG26)</f>
        <v>7560</v>
      </c>
      <c r="BH27" s="68">
        <f>SUM(BH6:BH26)</f>
        <v>6856</v>
      </c>
      <c r="BI27" s="68">
        <f>SUM(BI7:BI26)</f>
        <v>1248</v>
      </c>
      <c r="BJ27" s="68">
        <f>SUM(BJ6:BJ26)</f>
        <v>10</v>
      </c>
      <c r="BK27" s="68"/>
      <c r="BL27" s="68">
        <f>SUM(BL6:BL26)</f>
        <v>614789.5</v>
      </c>
    </row>
    <row r="28" spans="1:64" ht="15.75">
      <c r="A28" s="70" t="s">
        <v>91</v>
      </c>
      <c r="B28" s="71">
        <v>565185</v>
      </c>
      <c r="C28" s="71">
        <v>1349</v>
      </c>
      <c r="D28" s="147">
        <v>0.23868290913594664</v>
      </c>
      <c r="E28" s="71">
        <v>1259</v>
      </c>
      <c r="F28" s="61">
        <v>288391</v>
      </c>
      <c r="G28" s="59">
        <v>692</v>
      </c>
      <c r="H28" s="74">
        <v>0.23995200959808036</v>
      </c>
      <c r="I28" s="71">
        <v>602</v>
      </c>
      <c r="J28" s="61">
        <v>120166</v>
      </c>
      <c r="K28" s="71">
        <v>190</v>
      </c>
      <c r="L28" s="61">
        <v>107807</v>
      </c>
      <c r="M28" s="71">
        <v>382</v>
      </c>
      <c r="N28" s="61">
        <v>33772</v>
      </c>
      <c r="O28" s="71">
        <v>120</v>
      </c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270</v>
      </c>
      <c r="AD28" s="61">
        <v>177136</v>
      </c>
      <c r="AE28" s="71">
        <v>0</v>
      </c>
      <c r="AF28" s="61">
        <v>10899</v>
      </c>
      <c r="AG28" s="71">
        <v>270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387</v>
      </c>
      <c r="BB28" s="62">
        <v>13486</v>
      </c>
      <c r="BC28" s="72">
        <v>0</v>
      </c>
      <c r="BD28" s="62">
        <v>1489</v>
      </c>
      <c r="BE28" s="62">
        <v>0</v>
      </c>
      <c r="BF28" s="62">
        <v>53619</v>
      </c>
      <c r="BG28" s="72">
        <v>270</v>
      </c>
      <c r="BH28" s="62">
        <v>5850</v>
      </c>
      <c r="BI28" s="72">
        <v>117</v>
      </c>
      <c r="BJ28" s="44">
        <v>10</v>
      </c>
      <c r="BK28" s="44"/>
      <c r="BL28" s="44">
        <v>565185</v>
      </c>
    </row>
  </sheetData>
  <sheetProtection/>
  <mergeCells count="37">
    <mergeCell ref="AB3:AU3"/>
    <mergeCell ref="AZ3:BK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H4:BI4"/>
    <mergeCell ref="BJ4:BK4"/>
    <mergeCell ref="BL3:BL5"/>
    <mergeCell ref="AZ4:BA4"/>
    <mergeCell ref="BB4:BC4"/>
    <mergeCell ref="BD4:BE4"/>
    <mergeCell ref="BF4:BG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2016-04-19T11:09:33Z</cp:lastPrinted>
  <dcterms:created xsi:type="dcterms:W3CDTF">2015-09-15T07:38:08Z</dcterms:created>
  <dcterms:modified xsi:type="dcterms:W3CDTF">2016-04-22T06:31:39Z</dcterms:modified>
  <cp:category/>
  <cp:version/>
  <cp:contentType/>
  <cp:contentStatus/>
</cp:coreProperties>
</file>