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полевые работы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</definedNames>
  <calcPr fullCalcOnLoad="1"/>
</workbook>
</file>

<file path=xl/sharedStrings.xml><?xml version="1.0" encoding="utf-8"?>
<sst xmlns="http://schemas.openxmlformats.org/spreadsheetml/2006/main" count="212" uniqueCount="117">
  <si>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</si>
  <si>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</si>
  <si>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</si>
  <si>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</si>
  <si>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</si>
  <si>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</si>
  <si>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</si>
  <si>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</si>
  <si>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</si>
  <si>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</si>
  <si>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</si>
  <si>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</si>
  <si>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</si>
  <si>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</si>
  <si>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</si>
  <si>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</si>
  <si>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</si>
  <si>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</si>
  <si>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</si>
  <si>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</si>
  <si>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</si>
  <si>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</si>
  <si>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</si>
  <si>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</si>
  <si>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</si>
  <si>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</si>
  <si>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</si>
  <si>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</si>
  <si>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</si>
  <si>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</si>
  <si>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</si>
  <si>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</si>
  <si>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</si>
  <si>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</si>
  <si>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</si>
  <si>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</si>
  <si>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</si>
  <si>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</si>
  <si>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</si>
  <si>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</si>
  <si>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</si>
  <si>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</si>
  <si>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</si>
  <si>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</si>
  <si>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</si>
  <si>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</si>
  <si>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</si>
  <si>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</si>
  <si>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</si>
  <si>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</si>
  <si>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</si>
  <si>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</si>
  <si>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</si>
  <si>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</si>
  <si>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</si>
  <si>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</si>
  <si>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</si>
  <si>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</si>
  <si>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</si>
  <si>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</si>
  <si>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</si>
  <si>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</si>
  <si>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</si>
  <si>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</si>
  <si>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</si>
  <si>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</si>
  <si>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</si>
  <si>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</si>
  <si>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</si>
  <si>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</si>
  <si>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</si>
  <si>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</si>
  <si>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</si>
  <si>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</si>
  <si>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</si>
  <si>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</si>
  <si>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</si>
  <si>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</si>
  <si>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</si>
  <si>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</si>
  <si>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</si>
  <si>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</si>
  <si>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</si>
  <si>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</si>
  <si>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</si>
  <si>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</si>
  <si>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</si>
  <si>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</si>
  <si>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</si>
  <si>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</si>
  <si>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</si>
  <si>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</si>
  <si>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Подкормлено, га</t>
  </si>
  <si>
    <t>Посевная площадь, га</t>
  </si>
  <si>
    <t>Боронование зяби и пара, га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</si>
  <si>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</si>
  <si>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</si>
  <si>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</si>
  <si>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</si>
  <si>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</si>
  <si>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</si>
  <si>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</si>
  <si>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</si>
  <si>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</si>
  <si>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</si>
  <si>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</si>
  <si>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</si>
  <si>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</si>
  <si>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</si>
  <si>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</si>
  <si>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</si>
  <si>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</si>
  <si>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</si>
  <si>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</si>
  <si>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</si>
  <si>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19.04</t>
  </si>
  <si>
    <t>20.04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</si>
</sst>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0" xfId="53" applyFont="1" applyBorder="1" applyAlignment="1">
      <alignment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vertical="top" wrapText="1"/>
      <protection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19" fillId="0" borderId="21" xfId="53" applyFont="1" applyBorder="1" applyAlignment="1">
      <alignment vertical="top" wrapText="1"/>
      <protection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8" fillId="0" borderId="17" xfId="59" applyFont="1" applyFill="1" applyBorder="1" applyAlignment="1">
      <alignment horizontal="left" vertical="top" wrapText="1"/>
      <protection/>
    </xf>
    <xf numFmtId="0" fontId="28" fillId="0" borderId="17" xfId="0" applyFont="1" applyBorder="1" applyAlignment="1">
      <alignment horizontal="center"/>
    </xf>
    <xf numFmtId="164" fontId="28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7" xfId="59" applyFont="1" applyFill="1" applyBorder="1" applyAlignment="1">
      <alignment horizontal="left" vertical="top" wrapText="1"/>
      <protection/>
    </xf>
    <xf numFmtId="0" fontId="20" fillId="0" borderId="17" xfId="0" applyFont="1" applyBorder="1" applyAlignment="1">
      <alignment horizontal="left"/>
    </xf>
    <xf numFmtId="1" fontId="29" fillId="0" borderId="17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1" fontId="28" fillId="0" borderId="17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0" fillId="0" borderId="34" xfId="53" applyFont="1" applyFill="1" applyBorder="1" applyAlignment="1">
      <alignment vertical="top" wrapText="1"/>
      <protection/>
    </xf>
    <xf numFmtId="164" fontId="28" fillId="0" borderId="35" xfId="0" applyNumberFormat="1" applyFont="1" applyFill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19" fillId="0" borderId="36" xfId="53" applyFont="1" applyFill="1" applyBorder="1" applyAlignment="1">
      <alignment vertical="top" wrapText="1"/>
      <protection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39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20" fillId="0" borderId="40" xfId="53" applyFont="1" applyBorder="1" applyAlignment="1">
      <alignment vertical="top" wrapText="1"/>
      <protection/>
    </xf>
    <xf numFmtId="0" fontId="20" fillId="0" borderId="20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center" vertical="center" wrapText="1"/>
    </xf>
    <xf numFmtId="14" fontId="32" fillId="0" borderId="0" xfId="62" applyNumberFormat="1" applyFont="1" applyFill="1" applyBorder="1" applyAlignment="1" applyProtection="1">
      <alignment vertical="center"/>
      <protection/>
    </xf>
    <xf numFmtId="49" fontId="19" fillId="0" borderId="42" xfId="56" applyNumberFormat="1" applyFont="1" applyBorder="1" applyAlignment="1">
      <alignment horizontal="center" vertical="center"/>
      <protection/>
    </xf>
    <xf numFmtId="0" fontId="19" fillId="0" borderId="43" xfId="60" applyFont="1" applyBorder="1" applyAlignment="1" applyProtection="1">
      <alignment horizontal="center" vertical="center"/>
      <protection locked="0"/>
    </xf>
    <xf numFmtId="0" fontId="19" fillId="0" borderId="44" xfId="60" applyFont="1" applyBorder="1" applyAlignment="1" applyProtection="1">
      <alignment horizontal="center" vertical="center"/>
      <protection locked="0"/>
    </xf>
    <xf numFmtId="0" fontId="19" fillId="0" borderId="45" xfId="60" applyFont="1" applyBorder="1" applyAlignment="1" applyProtection="1">
      <alignment horizontal="center" vertical="center"/>
      <protection locked="0"/>
    </xf>
    <xf numFmtId="0" fontId="19" fillId="0" borderId="42" xfId="60" applyFont="1" applyBorder="1" applyAlignment="1" applyProtection="1">
      <alignment horizontal="center" vertical="center"/>
      <protection locked="0"/>
    </xf>
    <xf numFmtId="0" fontId="19" fillId="0" borderId="46" xfId="60" applyFont="1" applyBorder="1" applyAlignment="1" applyProtection="1">
      <alignment horizontal="center" vertical="center"/>
      <protection locked="0"/>
    </xf>
    <xf numFmtId="0" fontId="22" fillId="24" borderId="47" xfId="56" applyFont="1" applyFill="1" applyBorder="1" applyAlignment="1">
      <alignment vertical="top" wrapText="1"/>
      <protection/>
    </xf>
    <xf numFmtId="1" fontId="19" fillId="24" borderId="48" xfId="56" applyNumberFormat="1" applyFont="1" applyFill="1" applyBorder="1" applyAlignment="1">
      <alignment horizontal="center"/>
      <protection/>
    </xf>
    <xf numFmtId="1" fontId="19" fillId="24" borderId="49" xfId="56" applyNumberFormat="1" applyFont="1" applyFill="1" applyBorder="1" applyAlignment="1">
      <alignment horizontal="center"/>
      <protection/>
    </xf>
    <xf numFmtId="164" fontId="19" fillId="24" borderId="50" xfId="56" applyNumberFormat="1" applyFont="1" applyFill="1" applyBorder="1" applyAlignment="1">
      <alignment horizontal="center"/>
      <protection/>
    </xf>
    <xf numFmtId="164" fontId="19" fillId="25" borderId="51" xfId="55" applyNumberFormat="1" applyFont="1" applyFill="1" applyBorder="1" applyAlignment="1">
      <alignment horizontal="center"/>
      <protection/>
    </xf>
    <xf numFmtId="164" fontId="19" fillId="24" borderId="49" xfId="57" applyNumberFormat="1" applyFont="1" applyFill="1" applyBorder="1" applyAlignment="1">
      <alignment horizontal="center"/>
      <protection/>
    </xf>
    <xf numFmtId="164" fontId="19" fillId="24" borderId="52" xfId="57" applyNumberFormat="1" applyFont="1" applyFill="1" applyBorder="1" applyAlignment="1">
      <alignment horizontal="center"/>
      <protection/>
    </xf>
    <xf numFmtId="164" fontId="19" fillId="24" borderId="53" xfId="60" applyNumberFormat="1" applyFont="1" applyFill="1" applyBorder="1" applyAlignment="1" applyProtection="1">
      <alignment horizontal="center" vertical="center"/>
      <protection locked="0"/>
    </xf>
    <xf numFmtId="164" fontId="19" fillId="25" borderId="51" xfId="60" applyNumberFormat="1" applyFont="1" applyFill="1" applyBorder="1" applyAlignment="1" applyProtection="1">
      <alignment horizontal="center" vertical="center"/>
      <protection locked="0"/>
    </xf>
    <xf numFmtId="164" fontId="19" fillId="24" borderId="50" xfId="60" applyNumberFormat="1" applyFont="1" applyFill="1" applyBorder="1" applyAlignment="1" applyProtection="1">
      <alignment horizontal="center"/>
      <protection/>
    </xf>
    <xf numFmtId="164" fontId="19" fillId="24" borderId="49" xfId="60" applyNumberFormat="1" applyFont="1" applyFill="1" applyBorder="1" applyAlignment="1" applyProtection="1">
      <alignment horizontal="center"/>
      <protection/>
    </xf>
    <xf numFmtId="164" fontId="19" fillId="24" borderId="50" xfId="60" applyNumberFormat="1" applyFont="1" applyFill="1" applyBorder="1" applyAlignment="1" applyProtection="1">
      <alignment horizontal="center"/>
      <protection locked="0"/>
    </xf>
    <xf numFmtId="164" fontId="19" fillId="24" borderId="52" xfId="60" applyNumberFormat="1" applyFont="1" applyFill="1" applyBorder="1" applyAlignment="1" applyProtection="1">
      <alignment horizontal="center"/>
      <protection locked="0"/>
    </xf>
    <xf numFmtId="0" fontId="22" fillId="24" borderId="54" xfId="56" applyFont="1" applyFill="1" applyBorder="1" applyAlignment="1">
      <alignment vertical="top" wrapText="1"/>
      <protection/>
    </xf>
    <xf numFmtId="1" fontId="19" fillId="24" borderId="55" xfId="56" applyNumberFormat="1" applyFont="1" applyFill="1" applyBorder="1" applyAlignment="1">
      <alignment horizontal="center"/>
      <protection/>
    </xf>
    <xf numFmtId="1" fontId="19" fillId="24" borderId="56" xfId="56" applyNumberFormat="1" applyFont="1" applyFill="1" applyBorder="1" applyAlignment="1">
      <alignment horizontal="center"/>
      <protection/>
    </xf>
    <xf numFmtId="164" fontId="19" fillId="24" borderId="57" xfId="56" applyNumberFormat="1" applyFont="1" applyFill="1" applyBorder="1" applyAlignment="1">
      <alignment horizontal="center"/>
      <protection/>
    </xf>
    <xf numFmtId="164" fontId="19" fillId="25" borderId="58" xfId="55" applyNumberFormat="1" applyFont="1" applyFill="1" applyBorder="1" applyAlignment="1">
      <alignment horizontal="center"/>
      <protection/>
    </xf>
    <xf numFmtId="164" fontId="19" fillId="24" borderId="56" xfId="57" applyNumberFormat="1" applyFont="1" applyFill="1" applyBorder="1" applyAlignment="1">
      <alignment horizontal="center"/>
      <protection/>
    </xf>
    <xf numFmtId="164" fontId="19" fillId="24" borderId="59" xfId="57" applyNumberFormat="1" applyFont="1" applyFill="1" applyBorder="1" applyAlignment="1">
      <alignment horizontal="center"/>
      <protection/>
    </xf>
    <xf numFmtId="164" fontId="19" fillId="24" borderId="60" xfId="60" applyNumberFormat="1" applyFont="1" applyFill="1" applyBorder="1" applyAlignment="1" applyProtection="1">
      <alignment horizontal="center" vertical="center"/>
      <protection locked="0"/>
    </xf>
    <xf numFmtId="164" fontId="19" fillId="25" borderId="58" xfId="60" applyNumberFormat="1" applyFont="1" applyFill="1" applyBorder="1" applyAlignment="1" applyProtection="1">
      <alignment horizontal="center" vertical="center"/>
      <protection locked="0"/>
    </xf>
    <xf numFmtId="164" fontId="19" fillId="24" borderId="57" xfId="60" applyNumberFormat="1" applyFont="1" applyFill="1" applyBorder="1" applyAlignment="1" applyProtection="1">
      <alignment horizontal="center"/>
      <protection/>
    </xf>
    <xf numFmtId="164" fontId="19" fillId="24" borderId="56" xfId="60" applyNumberFormat="1" applyFont="1" applyFill="1" applyBorder="1" applyAlignment="1" applyProtection="1">
      <alignment horizontal="center"/>
      <protection/>
    </xf>
    <xf numFmtId="164" fontId="19" fillId="24" borderId="57" xfId="60" applyNumberFormat="1" applyFont="1" applyFill="1" applyBorder="1" applyAlignment="1" applyProtection="1">
      <alignment horizontal="center"/>
      <protection locked="0"/>
    </xf>
    <xf numFmtId="164" fontId="19" fillId="24" borderId="59" xfId="60" applyNumberFormat="1" applyFont="1" applyFill="1" applyBorder="1" applyAlignment="1" applyProtection="1">
      <alignment horizontal="center"/>
      <protection locked="0"/>
    </xf>
    <xf numFmtId="0" fontId="22" fillId="0" borderId="54" xfId="56" applyFont="1" applyFill="1" applyBorder="1" applyAlignment="1">
      <alignment vertical="top" wrapText="1"/>
      <protection/>
    </xf>
    <xf numFmtId="0" fontId="22" fillId="0" borderId="54" xfId="56" applyFont="1" applyFill="1" applyBorder="1" applyAlignment="1">
      <alignment vertical="top" wrapText="1"/>
      <protection/>
    </xf>
    <xf numFmtId="0" fontId="22" fillId="0" borderId="61" xfId="56" applyFont="1" applyFill="1" applyBorder="1" applyAlignment="1">
      <alignment vertical="top" wrapText="1"/>
      <protection/>
    </xf>
    <xf numFmtId="0" fontId="19" fillId="24" borderId="62" xfId="56" applyFont="1" applyFill="1" applyBorder="1" applyAlignment="1">
      <alignment horizontal="center"/>
      <protection/>
    </xf>
    <xf numFmtId="0" fontId="19" fillId="24" borderId="63" xfId="56" applyFont="1" applyFill="1" applyBorder="1" applyAlignment="1">
      <alignment horizontal="center"/>
      <protection/>
    </xf>
    <xf numFmtId="164" fontId="19" fillId="24" borderId="64" xfId="56" applyNumberFormat="1" applyFont="1" applyFill="1" applyBorder="1" applyAlignment="1">
      <alignment horizontal="center"/>
      <protection/>
    </xf>
    <xf numFmtId="164" fontId="19" fillId="25" borderId="65" xfId="55" applyNumberFormat="1" applyFont="1" applyFill="1" applyBorder="1" applyAlignment="1">
      <alignment horizontal="center"/>
      <protection/>
    </xf>
    <xf numFmtId="164" fontId="19" fillId="24" borderId="63" xfId="57" applyNumberFormat="1" applyFont="1" applyFill="1" applyBorder="1" applyAlignment="1">
      <alignment horizontal="center"/>
      <protection/>
    </xf>
    <xf numFmtId="164" fontId="19" fillId="24" borderId="66" xfId="57" applyNumberFormat="1" applyFont="1" applyFill="1" applyBorder="1" applyAlignment="1">
      <alignment horizontal="center"/>
      <protection/>
    </xf>
    <xf numFmtId="164" fontId="19" fillId="24" borderId="67" xfId="60" applyNumberFormat="1" applyFont="1" applyFill="1" applyBorder="1" applyAlignment="1" applyProtection="1">
      <alignment horizontal="center" vertical="center"/>
      <protection locked="0"/>
    </xf>
    <xf numFmtId="164" fontId="19" fillId="25" borderId="65" xfId="60" applyNumberFormat="1" applyFont="1" applyFill="1" applyBorder="1" applyAlignment="1" applyProtection="1">
      <alignment horizontal="center" vertical="center"/>
      <protection locked="0"/>
    </xf>
    <xf numFmtId="164" fontId="19" fillId="24" borderId="64" xfId="60" applyNumberFormat="1" applyFont="1" applyFill="1" applyBorder="1" applyAlignment="1" applyProtection="1">
      <alignment horizontal="center"/>
      <protection/>
    </xf>
    <xf numFmtId="164" fontId="19" fillId="24" borderId="63" xfId="60" applyNumberFormat="1" applyFont="1" applyFill="1" applyBorder="1" applyAlignment="1" applyProtection="1">
      <alignment horizontal="center"/>
      <protection/>
    </xf>
    <xf numFmtId="164" fontId="19" fillId="24" borderId="64" xfId="60" applyNumberFormat="1" applyFont="1" applyFill="1" applyBorder="1" applyAlignment="1" applyProtection="1">
      <alignment horizontal="center"/>
      <protection locked="0"/>
    </xf>
    <xf numFmtId="164" fontId="19" fillId="24" borderId="66" xfId="60" applyNumberFormat="1" applyFont="1" applyFill="1" applyBorder="1" applyAlignment="1" applyProtection="1">
      <alignment horizontal="center"/>
      <protection locked="0"/>
    </xf>
    <xf numFmtId="0" fontId="23" fillId="0" borderId="68" xfId="56" applyFont="1" applyFill="1" applyBorder="1" applyAlignment="1">
      <alignment horizontal="center" vertical="top" wrapText="1"/>
      <protection/>
    </xf>
    <xf numFmtId="1" fontId="20" fillId="0" borderId="69" xfId="56" applyNumberFormat="1" applyFont="1" applyBorder="1" applyAlignment="1">
      <alignment horizontal="center"/>
      <protection/>
    </xf>
    <xf numFmtId="1" fontId="20" fillId="0" borderId="70" xfId="56" applyNumberFormat="1" applyFont="1" applyBorder="1" applyAlignment="1">
      <alignment horizontal="center"/>
      <protection/>
    </xf>
    <xf numFmtId="164" fontId="20" fillId="24" borderId="71" xfId="56" applyNumberFormat="1" applyFont="1" applyFill="1" applyBorder="1" applyAlignment="1">
      <alignment horizontal="center"/>
      <protection/>
    </xf>
    <xf numFmtId="164" fontId="20" fillId="25" borderId="72" xfId="55" applyNumberFormat="1" applyFont="1" applyFill="1" applyBorder="1" applyAlignment="1">
      <alignment horizontal="center"/>
      <protection/>
    </xf>
    <xf numFmtId="164" fontId="20" fillId="0" borderId="73" xfId="56" applyNumberFormat="1" applyFont="1" applyBorder="1" applyAlignment="1">
      <alignment horizontal="center"/>
      <protection/>
    </xf>
    <xf numFmtId="164" fontId="20" fillId="0" borderId="74" xfId="56" applyNumberFormat="1" applyFont="1" applyBorder="1" applyAlignment="1">
      <alignment horizontal="center"/>
      <protection/>
    </xf>
    <xf numFmtId="164" fontId="20" fillId="0" borderId="71" xfId="56" applyNumberFormat="1" applyFont="1" applyBorder="1" applyAlignment="1">
      <alignment horizontal="center"/>
      <protection/>
    </xf>
    <xf numFmtId="164" fontId="20" fillId="24" borderId="71" xfId="60" applyNumberFormat="1" applyFont="1" applyFill="1" applyBorder="1" applyAlignment="1" applyProtection="1">
      <alignment horizontal="center" vertical="center"/>
      <protection locked="0"/>
    </xf>
    <xf numFmtId="164" fontId="20" fillId="0" borderId="75" xfId="60" applyNumberFormat="1" applyFont="1" applyBorder="1" applyAlignment="1" applyProtection="1">
      <alignment horizontal="center" vertical="center"/>
      <protection locked="0"/>
    </xf>
    <xf numFmtId="164" fontId="20" fillId="0" borderId="70" xfId="56" applyNumberFormat="1" applyFont="1" applyBorder="1" applyAlignment="1">
      <alignment horizontal="center"/>
      <protection/>
    </xf>
    <xf numFmtId="0" fontId="19" fillId="0" borderId="7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textRotation="90" wrapText="1"/>
    </xf>
    <xf numFmtId="0" fontId="19" fillId="0" borderId="30" xfId="0" applyNumberFormat="1" applyFont="1" applyBorder="1" applyAlignment="1">
      <alignment horizontal="center" vertical="center" textRotation="90" wrapText="1"/>
    </xf>
    <xf numFmtId="0" fontId="19" fillId="0" borderId="11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9" fillId="0" borderId="78" xfId="53" applyFont="1" applyBorder="1" applyAlignment="1">
      <alignment horizontal="center" vertical="center" wrapText="1"/>
      <protection/>
    </xf>
    <xf numFmtId="0" fontId="19" fillId="0" borderId="79" xfId="53" applyFont="1" applyBorder="1" applyAlignment="1">
      <alignment horizontal="center" vertical="center" wrapText="1"/>
      <protection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4" xfId="53" applyFont="1" applyBorder="1" applyAlignment="1">
      <alignment horizontal="center" vertical="center" wrapText="1"/>
      <protection/>
    </xf>
    <xf numFmtId="0" fontId="19" fillId="0" borderId="85" xfId="53" applyFont="1" applyBorder="1" applyAlignment="1">
      <alignment horizontal="center" vertical="center" wrapText="1"/>
      <protection/>
    </xf>
    <xf numFmtId="0" fontId="20" fillId="0" borderId="68" xfId="60" applyFont="1" applyFill="1" applyBorder="1" applyAlignment="1" applyProtection="1">
      <alignment horizontal="center" vertical="center" wrapText="1"/>
      <protection locked="0"/>
    </xf>
    <xf numFmtId="0" fontId="20" fillId="0" borderId="69" xfId="60" applyFont="1" applyBorder="1" applyAlignment="1" applyProtection="1">
      <alignment horizontal="center"/>
      <protection locked="0"/>
    </xf>
    <xf numFmtId="0" fontId="32" fillId="0" borderId="0" xfId="62" applyFont="1" applyFill="1" applyBorder="1" applyAlignment="1" applyProtection="1">
      <alignment horizontal="center" vertical="center"/>
      <protection/>
    </xf>
    <xf numFmtId="14" fontId="32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73" xfId="62" applyFont="1" applyFill="1" applyBorder="1" applyAlignment="1" applyProtection="1">
      <alignment horizontal="center" vertical="center"/>
      <protection/>
    </xf>
    <xf numFmtId="14" fontId="20" fillId="0" borderId="73" xfId="62" applyNumberFormat="1" applyFont="1" applyFill="1" applyBorder="1" applyAlignment="1" applyProtection="1">
      <alignment horizontal="center" vertical="center"/>
      <protection/>
    </xf>
    <xf numFmtId="0" fontId="19" fillId="0" borderId="86" xfId="60" applyFont="1" applyBorder="1" applyAlignment="1" applyProtection="1">
      <alignment horizontal="center" vertical="center"/>
      <protection locked="0"/>
    </xf>
    <xf numFmtId="0" fontId="19" fillId="0" borderId="87" xfId="61" applyFont="1" applyBorder="1" applyAlignment="1" applyProtection="1">
      <alignment horizontal="center"/>
      <protection locked="0"/>
    </xf>
    <xf numFmtId="0" fontId="20" fillId="0" borderId="88" xfId="61" applyFont="1" applyBorder="1" applyAlignment="1" applyProtection="1">
      <alignment horizontal="left" vertical="center"/>
      <protection locked="0"/>
    </xf>
    <xf numFmtId="0" fontId="19" fillId="0" borderId="89" xfId="60" applyFont="1" applyBorder="1" applyAlignment="1" applyProtection="1">
      <alignment horizontal="center" vertical="center"/>
      <protection locked="0"/>
    </xf>
    <xf numFmtId="0" fontId="19" fillId="0" borderId="69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90" xfId="60" applyFont="1" applyBorder="1" applyAlignment="1" applyProtection="1">
      <alignment horizontal="center"/>
      <protection locked="0"/>
    </xf>
    <xf numFmtId="0" fontId="19" fillId="0" borderId="91" xfId="61" applyFont="1" applyBorder="1" applyAlignment="1" applyProtection="1">
      <alignment horizontal="center"/>
      <protection locked="0"/>
    </xf>
    <xf numFmtId="0" fontId="19" fillId="0" borderId="89" xfId="60" applyFont="1" applyBorder="1" applyAlignment="1" applyProtection="1">
      <alignment horizontal="center"/>
      <protection locked="0"/>
    </xf>
    <xf numFmtId="0" fontId="19" fillId="0" borderId="47" xfId="60" applyFont="1" applyBorder="1" applyAlignment="1" applyProtection="1">
      <alignment horizontal="center"/>
      <protection locked="0"/>
    </xf>
    <xf numFmtId="0" fontId="20" fillId="0" borderId="92" xfId="56" applyFont="1" applyBorder="1" applyAlignment="1">
      <alignment horizontal="center" vertical="center"/>
      <protection/>
    </xf>
    <xf numFmtId="0" fontId="19" fillId="0" borderId="55" xfId="60" applyFont="1" applyBorder="1" applyAlignment="1" applyProtection="1">
      <alignment horizontal="center" vertical="center"/>
      <protection locked="0"/>
    </xf>
    <xf numFmtId="0" fontId="19" fillId="0" borderId="48" xfId="56" applyFont="1" applyBorder="1" applyAlignment="1">
      <alignment horizontal="center"/>
      <protection/>
    </xf>
    <xf numFmtId="0" fontId="19" fillId="0" borderId="93" xfId="56" applyFont="1" applyBorder="1" applyAlignment="1">
      <alignment horizontal="center"/>
      <protection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left" vertical="center" wrapText="1"/>
    </xf>
    <xf numFmtId="0" fontId="0" fillId="0" borderId="94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0" fillId="0" borderId="94" xfId="0" applyBorder="1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5.625" style="0" customWidth="1"/>
    <col min="4" max="4" width="6.00390625" style="0" customWidth="1"/>
    <col min="5" max="5" width="11.25390625" style="0" customWidth="1"/>
    <col min="6" max="6" width="14.00390625" style="0" customWidth="1"/>
    <col min="9" max="9" width="7.375" style="0" customWidth="1"/>
  </cols>
  <sheetData>
    <row r="1" spans="1:6" ht="15.75" customHeight="1">
      <c r="A1" s="157" t="s">
        <v>22</v>
      </c>
      <c r="B1" s="157"/>
      <c r="C1" s="157"/>
      <c r="D1" s="157"/>
      <c r="E1" s="157"/>
      <c r="F1" s="1"/>
    </row>
    <row r="2" spans="1:6" ht="16.5" thickBot="1">
      <c r="A2" s="2"/>
      <c r="B2" s="2"/>
      <c r="C2" s="2"/>
      <c r="D2" s="2"/>
      <c r="E2" s="2"/>
      <c r="F2" s="47">
        <v>42480</v>
      </c>
    </row>
    <row r="3" spans="1:10" ht="15.75">
      <c r="A3" s="158" t="s">
        <v>23</v>
      </c>
      <c r="B3" s="160" t="s">
        <v>24</v>
      </c>
      <c r="C3" s="161"/>
      <c r="D3" s="161"/>
      <c r="E3" s="161"/>
      <c r="F3" s="162"/>
      <c r="G3" s="148" t="s">
        <v>94</v>
      </c>
      <c r="H3" s="149"/>
      <c r="I3" s="150"/>
      <c r="J3" s="154" t="s">
        <v>51</v>
      </c>
    </row>
    <row r="4" spans="1:10" ht="15.75">
      <c r="A4" s="159"/>
      <c r="B4" s="152" t="s">
        <v>93</v>
      </c>
      <c r="C4" s="152" t="s">
        <v>92</v>
      </c>
      <c r="D4" s="164" t="s">
        <v>25</v>
      </c>
      <c r="E4" s="166" t="s">
        <v>26</v>
      </c>
      <c r="F4" s="167"/>
      <c r="G4" s="151"/>
      <c r="H4" s="152"/>
      <c r="I4" s="153"/>
      <c r="J4" s="155"/>
    </row>
    <row r="5" spans="1:10" ht="32.25" thickBot="1">
      <c r="A5" s="159"/>
      <c r="B5" s="163"/>
      <c r="C5" s="163"/>
      <c r="D5" s="165"/>
      <c r="E5" s="3" t="s">
        <v>27</v>
      </c>
      <c r="F5" s="4" t="s">
        <v>28</v>
      </c>
      <c r="G5" s="21" t="s">
        <v>52</v>
      </c>
      <c r="H5" s="22" t="s">
        <v>21</v>
      </c>
      <c r="I5" s="23" t="s">
        <v>25</v>
      </c>
      <c r="J5" s="156"/>
    </row>
    <row r="6" spans="1:10" ht="15.75">
      <c r="A6" s="5"/>
      <c r="B6" s="6"/>
      <c r="C6" s="7"/>
      <c r="D6" s="7"/>
      <c r="E6" s="48"/>
      <c r="F6" s="49"/>
      <c r="G6" s="8"/>
      <c r="H6" s="24"/>
      <c r="I6" s="25"/>
      <c r="J6" s="26"/>
    </row>
    <row r="7" spans="1:10" ht="19.5" customHeight="1">
      <c r="A7" s="73" t="s">
        <v>29</v>
      </c>
      <c r="B7" s="9">
        <v>4156</v>
      </c>
      <c r="C7" s="10">
        <v>2813</v>
      </c>
      <c r="D7" s="11">
        <f aca="true" t="shared" si="0" ref="D7:D20">C7/B7*100</f>
        <v>67.68527430221367</v>
      </c>
      <c r="E7" s="50"/>
      <c r="F7" s="51">
        <v>2</v>
      </c>
      <c r="G7" s="27">
        <v>9170</v>
      </c>
      <c r="H7" s="20">
        <v>9170</v>
      </c>
      <c r="I7" s="28">
        <f>H7/G7*100</f>
        <v>100</v>
      </c>
      <c r="J7" s="29"/>
    </row>
    <row r="8" spans="1:10" ht="18.75" customHeight="1">
      <c r="A8" s="73" t="s">
        <v>30</v>
      </c>
      <c r="B8" s="9">
        <v>9825</v>
      </c>
      <c r="C8" s="10">
        <v>8507</v>
      </c>
      <c r="D8" s="11">
        <f t="shared" si="0"/>
        <v>86.58524173027989</v>
      </c>
      <c r="E8" s="50"/>
      <c r="F8" s="51">
        <v>4</v>
      </c>
      <c r="G8" s="27">
        <v>10550</v>
      </c>
      <c r="H8" s="20">
        <v>9490</v>
      </c>
      <c r="I8" s="28">
        <f aca="true" t="shared" si="1" ref="I8:I26">H8/G8*100</f>
        <v>89.95260663507109</v>
      </c>
      <c r="J8" s="29">
        <v>10</v>
      </c>
    </row>
    <row r="9" spans="1:10" ht="18" customHeight="1">
      <c r="A9" s="73" t="s">
        <v>31</v>
      </c>
      <c r="B9" s="9">
        <v>2630</v>
      </c>
      <c r="C9" s="10">
        <v>1100</v>
      </c>
      <c r="D9" s="11">
        <f t="shared" si="0"/>
        <v>41.825095057034225</v>
      </c>
      <c r="E9" s="50"/>
      <c r="F9" s="51">
        <v>3</v>
      </c>
      <c r="G9" s="27">
        <v>5111</v>
      </c>
      <c r="H9" s="20">
        <v>5111</v>
      </c>
      <c r="I9" s="28">
        <f t="shared" si="1"/>
        <v>100</v>
      </c>
      <c r="J9" s="29"/>
    </row>
    <row r="10" spans="1:10" ht="19.5" customHeight="1">
      <c r="A10" s="73" t="s">
        <v>32</v>
      </c>
      <c r="B10" s="12">
        <v>9069</v>
      </c>
      <c r="C10" s="10">
        <v>9069</v>
      </c>
      <c r="D10" s="11">
        <f t="shared" si="0"/>
        <v>100</v>
      </c>
      <c r="E10" s="50"/>
      <c r="F10" s="51">
        <v>2</v>
      </c>
      <c r="G10" s="30">
        <v>14717</v>
      </c>
      <c r="H10" s="20">
        <v>14717</v>
      </c>
      <c r="I10" s="28">
        <f t="shared" si="1"/>
        <v>100</v>
      </c>
      <c r="J10" s="29">
        <v>12</v>
      </c>
    </row>
    <row r="11" spans="1:10" ht="21" customHeight="1">
      <c r="A11" s="73" t="s">
        <v>33</v>
      </c>
      <c r="B11" s="12">
        <v>13265</v>
      </c>
      <c r="C11" s="10">
        <v>13265</v>
      </c>
      <c r="D11" s="11">
        <f t="shared" si="0"/>
        <v>100</v>
      </c>
      <c r="E11" s="50"/>
      <c r="F11" s="51"/>
      <c r="G11" s="27">
        <v>18576</v>
      </c>
      <c r="H11" s="20">
        <v>18576</v>
      </c>
      <c r="I11" s="28">
        <f t="shared" si="1"/>
        <v>100</v>
      </c>
      <c r="J11" s="29"/>
    </row>
    <row r="12" spans="1:10" ht="18.75" customHeight="1">
      <c r="A12" s="73" t="s">
        <v>34</v>
      </c>
      <c r="B12" s="12">
        <v>25821</v>
      </c>
      <c r="C12" s="10">
        <v>18794</v>
      </c>
      <c r="D12" s="11">
        <f t="shared" si="0"/>
        <v>72.78571705201193</v>
      </c>
      <c r="E12" s="50"/>
      <c r="F12" s="51">
        <v>20</v>
      </c>
      <c r="G12" s="27">
        <v>27525</v>
      </c>
      <c r="H12" s="20">
        <v>27525</v>
      </c>
      <c r="I12" s="28">
        <f t="shared" si="1"/>
        <v>100</v>
      </c>
      <c r="J12" s="29">
        <v>59</v>
      </c>
    </row>
    <row r="13" spans="1:10" ht="19.5" customHeight="1">
      <c r="A13" s="73" t="s">
        <v>35</v>
      </c>
      <c r="B13" s="9">
        <v>36937</v>
      </c>
      <c r="C13" s="10">
        <v>36937</v>
      </c>
      <c r="D13" s="11">
        <f t="shared" si="0"/>
        <v>100</v>
      </c>
      <c r="E13" s="50"/>
      <c r="F13" s="51"/>
      <c r="G13" s="30">
        <v>72646</v>
      </c>
      <c r="H13" s="20">
        <v>72646</v>
      </c>
      <c r="I13" s="28">
        <f t="shared" si="1"/>
        <v>100</v>
      </c>
      <c r="J13" s="29"/>
    </row>
    <row r="14" spans="1:10" ht="19.5" customHeight="1">
      <c r="A14" s="73" t="s">
        <v>36</v>
      </c>
      <c r="B14" s="9">
        <v>7558</v>
      </c>
      <c r="C14" s="10">
        <v>7558</v>
      </c>
      <c r="D14" s="11">
        <f t="shared" si="0"/>
        <v>100</v>
      </c>
      <c r="E14" s="50"/>
      <c r="F14" s="51"/>
      <c r="G14" s="27">
        <v>12705</v>
      </c>
      <c r="H14" s="20">
        <v>12705</v>
      </c>
      <c r="I14" s="28">
        <f t="shared" si="1"/>
        <v>100</v>
      </c>
      <c r="J14" s="29">
        <v>19</v>
      </c>
    </row>
    <row r="15" spans="1:10" ht="18" customHeight="1">
      <c r="A15" s="73" t="s">
        <v>37</v>
      </c>
      <c r="B15" s="12">
        <v>11776</v>
      </c>
      <c r="C15" s="10">
        <v>11776</v>
      </c>
      <c r="D15" s="11">
        <f t="shared" si="0"/>
        <v>100</v>
      </c>
      <c r="E15" s="50"/>
      <c r="F15" s="51"/>
      <c r="G15" s="30">
        <v>31132</v>
      </c>
      <c r="H15" s="20">
        <v>29587</v>
      </c>
      <c r="I15" s="28">
        <f t="shared" si="1"/>
        <v>95.03726069638957</v>
      </c>
      <c r="J15" s="29">
        <v>54</v>
      </c>
    </row>
    <row r="16" spans="1:10" ht="21.75" customHeight="1">
      <c r="A16" s="73" t="s">
        <v>38</v>
      </c>
      <c r="B16" s="13">
        <v>10604</v>
      </c>
      <c r="C16" s="10">
        <v>10604</v>
      </c>
      <c r="D16" s="11">
        <f t="shared" si="0"/>
        <v>100</v>
      </c>
      <c r="E16" s="50"/>
      <c r="F16" s="51"/>
      <c r="G16" s="27">
        <v>19719</v>
      </c>
      <c r="H16" s="27">
        <v>19719</v>
      </c>
      <c r="I16" s="28">
        <f t="shared" si="1"/>
        <v>100</v>
      </c>
      <c r="J16" s="29"/>
    </row>
    <row r="17" spans="1:10" ht="18.75" customHeight="1">
      <c r="A17" s="73" t="s">
        <v>39</v>
      </c>
      <c r="B17" s="12">
        <v>6250</v>
      </c>
      <c r="C17" s="10">
        <v>2450</v>
      </c>
      <c r="D17" s="11">
        <f t="shared" si="0"/>
        <v>39.2</v>
      </c>
      <c r="E17" s="50"/>
      <c r="F17" s="51"/>
      <c r="G17" s="27">
        <v>13289</v>
      </c>
      <c r="H17" s="20">
        <v>11744</v>
      </c>
      <c r="I17" s="28">
        <f t="shared" si="1"/>
        <v>88.37384302806832</v>
      </c>
      <c r="J17" s="29">
        <v>18</v>
      </c>
    </row>
    <row r="18" spans="1:10" ht="21" customHeight="1">
      <c r="A18" s="73" t="s">
        <v>40</v>
      </c>
      <c r="B18" s="12">
        <v>11369</v>
      </c>
      <c r="C18" s="10">
        <v>3742</v>
      </c>
      <c r="D18" s="11">
        <f t="shared" si="0"/>
        <v>32.914064561526956</v>
      </c>
      <c r="E18" s="50"/>
      <c r="F18" s="51">
        <v>2</v>
      </c>
      <c r="G18" s="30">
        <v>29382</v>
      </c>
      <c r="H18" s="20">
        <v>29382</v>
      </c>
      <c r="I18" s="28">
        <f t="shared" si="1"/>
        <v>100</v>
      </c>
      <c r="J18" s="29">
        <v>93</v>
      </c>
    </row>
    <row r="19" spans="1:10" ht="21" customHeight="1">
      <c r="A19" s="73" t="s">
        <v>41</v>
      </c>
      <c r="B19" s="9">
        <v>6662</v>
      </c>
      <c r="C19" s="10">
        <v>6662</v>
      </c>
      <c r="D19" s="11">
        <f t="shared" si="0"/>
        <v>100</v>
      </c>
      <c r="E19" s="50"/>
      <c r="F19" s="51"/>
      <c r="G19" s="27">
        <v>15761</v>
      </c>
      <c r="H19" s="20">
        <v>15761</v>
      </c>
      <c r="I19" s="28">
        <f t="shared" si="1"/>
        <v>100</v>
      </c>
      <c r="J19" s="29"/>
    </row>
    <row r="20" spans="1:10" ht="21.75" customHeight="1">
      <c r="A20" s="73" t="s">
        <v>42</v>
      </c>
      <c r="B20" s="9">
        <v>7815</v>
      </c>
      <c r="C20" s="10">
        <v>578</v>
      </c>
      <c r="D20" s="11">
        <f t="shared" si="0"/>
        <v>7.396033269353806</v>
      </c>
      <c r="E20" s="50"/>
      <c r="F20" s="51">
        <v>2</v>
      </c>
      <c r="G20" s="30">
        <v>19515</v>
      </c>
      <c r="H20" s="20">
        <v>19515</v>
      </c>
      <c r="I20" s="28">
        <f t="shared" si="1"/>
        <v>100</v>
      </c>
      <c r="J20" s="29"/>
    </row>
    <row r="21" spans="1:10" ht="18" customHeight="1">
      <c r="A21" s="73" t="s">
        <v>43</v>
      </c>
      <c r="B21" s="12">
        <v>15543</v>
      </c>
      <c r="C21" s="10">
        <v>15543</v>
      </c>
      <c r="D21" s="11">
        <f>C21/B21*100</f>
        <v>100</v>
      </c>
      <c r="E21" s="50"/>
      <c r="F21" s="51"/>
      <c r="G21" s="30">
        <v>31500</v>
      </c>
      <c r="H21" s="20">
        <v>24550</v>
      </c>
      <c r="I21" s="28">
        <f t="shared" si="1"/>
        <v>77.93650793650794</v>
      </c>
      <c r="J21" s="29">
        <v>42</v>
      </c>
    </row>
    <row r="22" spans="1:10" ht="20.25" customHeight="1">
      <c r="A22" s="73" t="s">
        <v>44</v>
      </c>
      <c r="B22" s="12">
        <v>16252</v>
      </c>
      <c r="C22" s="10">
        <v>9389</v>
      </c>
      <c r="D22" s="11">
        <f>C22/B22*100</f>
        <v>57.771351218311594</v>
      </c>
      <c r="E22" s="50"/>
      <c r="F22" s="51">
        <v>10</v>
      </c>
      <c r="G22" s="30">
        <v>22755</v>
      </c>
      <c r="H22" s="20">
        <v>12405</v>
      </c>
      <c r="I22" s="28">
        <f t="shared" si="1"/>
        <v>54.51549110085695</v>
      </c>
      <c r="J22" s="29">
        <v>29</v>
      </c>
    </row>
    <row r="23" spans="1:10" ht="19.5" customHeight="1">
      <c r="A23" s="73" t="s">
        <v>45</v>
      </c>
      <c r="B23" s="9">
        <v>5064</v>
      </c>
      <c r="C23" s="10"/>
      <c r="D23" s="11"/>
      <c r="E23" s="50"/>
      <c r="F23" s="51"/>
      <c r="G23" s="27">
        <v>14760</v>
      </c>
      <c r="H23" s="20">
        <v>5000</v>
      </c>
      <c r="I23" s="28">
        <f t="shared" si="1"/>
        <v>33.87533875338754</v>
      </c>
      <c r="J23" s="29">
        <v>2</v>
      </c>
    </row>
    <row r="24" spans="1:10" ht="19.5" customHeight="1">
      <c r="A24" s="73" t="s">
        <v>46</v>
      </c>
      <c r="B24" s="9">
        <v>16867</v>
      </c>
      <c r="C24" s="10">
        <v>16867</v>
      </c>
      <c r="D24" s="11">
        <f>C24/B24*100</f>
        <v>100</v>
      </c>
      <c r="E24" s="50"/>
      <c r="F24" s="51"/>
      <c r="G24" s="30">
        <v>24000</v>
      </c>
      <c r="H24" s="20">
        <v>21850</v>
      </c>
      <c r="I24" s="28">
        <f t="shared" si="1"/>
        <v>91.04166666666667</v>
      </c>
      <c r="J24" s="29">
        <v>38</v>
      </c>
    </row>
    <row r="25" spans="1:10" ht="20.25" customHeight="1">
      <c r="A25" s="73" t="s">
        <v>47</v>
      </c>
      <c r="B25" s="9">
        <v>16419</v>
      </c>
      <c r="C25" s="10">
        <v>14080</v>
      </c>
      <c r="D25" s="11">
        <f>C25/B25*100</f>
        <v>85.75430903221877</v>
      </c>
      <c r="E25" s="50"/>
      <c r="F25" s="51"/>
      <c r="G25" s="30">
        <v>59752</v>
      </c>
      <c r="H25" s="20">
        <v>34694</v>
      </c>
      <c r="I25" s="28">
        <f t="shared" si="1"/>
        <v>58.06332842415317</v>
      </c>
      <c r="J25" s="29">
        <v>120</v>
      </c>
    </row>
    <row r="26" spans="1:10" ht="21.75" customHeight="1">
      <c r="A26" s="73" t="s">
        <v>48</v>
      </c>
      <c r="B26" s="9">
        <v>23965</v>
      </c>
      <c r="C26" s="10">
        <v>23965</v>
      </c>
      <c r="D26" s="11">
        <f>C26/B26*100</f>
        <v>100</v>
      </c>
      <c r="E26" s="50"/>
      <c r="F26" s="51"/>
      <c r="G26" s="30">
        <v>48550</v>
      </c>
      <c r="H26" s="20">
        <v>44164</v>
      </c>
      <c r="I26" s="28">
        <f t="shared" si="1"/>
        <v>90.96601441812564</v>
      </c>
      <c r="J26" s="29">
        <v>46</v>
      </c>
    </row>
    <row r="27" spans="1:10" ht="1.5" customHeight="1" thickBot="1">
      <c r="A27" s="76"/>
      <c r="B27" s="77"/>
      <c r="C27" s="78"/>
      <c r="D27" s="78"/>
      <c r="E27" s="52"/>
      <c r="F27" s="53"/>
      <c r="G27" s="14"/>
      <c r="H27" s="79"/>
      <c r="I27" s="31"/>
      <c r="J27" s="53"/>
    </row>
    <row r="28" spans="1:10" ht="18.75" customHeight="1" thickBot="1">
      <c r="A28" s="83" t="s">
        <v>49</v>
      </c>
      <c r="B28" s="84">
        <f>SUM(B6:B27)</f>
        <v>257847</v>
      </c>
      <c r="C28" s="15">
        <f>SUM(C6:C26)</f>
        <v>213699</v>
      </c>
      <c r="D28" s="85">
        <f>C28/B28*100</f>
        <v>82.87821847839997</v>
      </c>
      <c r="E28" s="54">
        <f>SUM(E6:E26)</f>
        <v>0</v>
      </c>
      <c r="F28" s="54">
        <f>SUM(F6:F26)</f>
        <v>45</v>
      </c>
      <c r="G28" s="86">
        <f>SUM(G7:G27)</f>
        <v>501115</v>
      </c>
      <c r="H28" s="32">
        <f>SUM(H7:H27)</f>
        <v>438311</v>
      </c>
      <c r="I28" s="87">
        <f>H28/G28*100</f>
        <v>87.46714825938157</v>
      </c>
      <c r="J28" s="88">
        <f>SUM(J8:J27)</f>
        <v>542</v>
      </c>
    </row>
    <row r="29" spans="1:10" ht="18" customHeight="1" thickBot="1">
      <c r="A29" s="16" t="s">
        <v>50</v>
      </c>
      <c r="B29" s="17">
        <v>287947</v>
      </c>
      <c r="C29" s="18">
        <v>130385</v>
      </c>
      <c r="D29" s="19">
        <v>45.280902388286734</v>
      </c>
      <c r="E29" s="80">
        <v>9</v>
      </c>
      <c r="F29" s="81">
        <v>114</v>
      </c>
      <c r="G29" s="82">
        <v>510486</v>
      </c>
      <c r="H29" s="82">
        <v>89212</v>
      </c>
      <c r="I29" s="82">
        <v>17.475895519171928</v>
      </c>
      <c r="J29" s="82">
        <v>447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22" sqref="N22"/>
    </sheetView>
  </sheetViews>
  <sheetFormatPr defaultColWidth="9.00390625" defaultRowHeight="12.75"/>
  <cols>
    <col min="1" max="1" width="21.00390625" style="0" customWidth="1"/>
    <col min="3" max="4" width="7.00390625" style="0" customWidth="1"/>
    <col min="7" max="7" width="7.625" style="0" customWidth="1"/>
    <col min="8" max="8" width="7.125" style="0" customWidth="1"/>
    <col min="9" max="10" width="8.125" style="0" customWidth="1"/>
    <col min="11" max="11" width="7.875" style="0" customWidth="1"/>
    <col min="12" max="12" width="8.125" style="0" customWidth="1"/>
    <col min="13" max="13" width="8.375" style="0" customWidth="1"/>
    <col min="14" max="14" width="8.125" style="0" customWidth="1"/>
    <col min="15" max="15" width="8.00390625" style="0" customWidth="1"/>
    <col min="16" max="16" width="8.625" style="0" customWidth="1"/>
  </cols>
  <sheetData>
    <row r="1" spans="1:16" ht="18.75">
      <c r="A1" s="170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89"/>
      <c r="O1" s="171">
        <v>42480</v>
      </c>
      <c r="P1" s="171"/>
    </row>
    <row r="2" spans="1:16" ht="16.5" thickBot="1">
      <c r="A2" s="172" t="s">
        <v>96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3"/>
      <c r="P2" s="173"/>
    </row>
    <row r="3" spans="1:16" ht="12.75" customHeight="1" thickBot="1">
      <c r="A3" s="168" t="s">
        <v>97</v>
      </c>
      <c r="B3" s="169" t="s">
        <v>98</v>
      </c>
      <c r="C3" s="169"/>
      <c r="D3" s="169"/>
      <c r="E3" s="184" t="s">
        <v>99</v>
      </c>
      <c r="F3" s="184"/>
      <c r="G3" s="184"/>
      <c r="H3" s="184"/>
      <c r="I3" s="184"/>
      <c r="J3" s="184"/>
      <c r="K3" s="176" t="s">
        <v>100</v>
      </c>
      <c r="L3" s="176"/>
      <c r="M3" s="169" t="s">
        <v>101</v>
      </c>
      <c r="N3" s="169"/>
      <c r="O3" s="169"/>
      <c r="P3" s="169"/>
    </row>
    <row r="4" spans="1:16" ht="16.5" customHeight="1" thickBot="1">
      <c r="A4" s="168"/>
      <c r="B4" s="178" t="s">
        <v>102</v>
      </c>
      <c r="C4" s="179" t="s">
        <v>103</v>
      </c>
      <c r="D4" s="179"/>
      <c r="E4" s="184"/>
      <c r="F4" s="184"/>
      <c r="G4" s="184"/>
      <c r="H4" s="184"/>
      <c r="I4" s="184"/>
      <c r="J4" s="184"/>
      <c r="K4" s="180" t="s">
        <v>104</v>
      </c>
      <c r="L4" s="180"/>
      <c r="M4" s="181" t="s">
        <v>105</v>
      </c>
      <c r="N4" s="181"/>
      <c r="O4" s="175" t="s">
        <v>20</v>
      </c>
      <c r="P4" s="175"/>
    </row>
    <row r="5" spans="1:16" ht="16.5" thickBot="1">
      <c r="A5" s="168"/>
      <c r="B5" s="178"/>
      <c r="C5" s="182" t="s">
        <v>106</v>
      </c>
      <c r="D5" s="182"/>
      <c r="E5" s="183" t="s">
        <v>107</v>
      </c>
      <c r="F5" s="183"/>
      <c r="G5" s="186" t="s">
        <v>21</v>
      </c>
      <c r="H5" s="186"/>
      <c r="I5" s="187" t="s">
        <v>108</v>
      </c>
      <c r="J5" s="187"/>
      <c r="K5" s="177" t="s">
        <v>109</v>
      </c>
      <c r="L5" s="177"/>
      <c r="M5" s="185" t="s">
        <v>21</v>
      </c>
      <c r="N5" s="185"/>
      <c r="O5" s="174" t="s">
        <v>21</v>
      </c>
      <c r="P5" s="174"/>
    </row>
    <row r="6" spans="1:16" ht="16.5" thickBot="1">
      <c r="A6" s="168"/>
      <c r="B6" s="178"/>
      <c r="C6" s="90" t="s">
        <v>115</v>
      </c>
      <c r="D6" s="90" t="s">
        <v>116</v>
      </c>
      <c r="E6" s="91" t="s">
        <v>110</v>
      </c>
      <c r="F6" s="92" t="s">
        <v>111</v>
      </c>
      <c r="G6" s="91" t="s">
        <v>110</v>
      </c>
      <c r="H6" s="92" t="s">
        <v>111</v>
      </c>
      <c r="I6" s="91" t="s">
        <v>110</v>
      </c>
      <c r="J6" s="93" t="s">
        <v>111</v>
      </c>
      <c r="K6" s="91" t="s">
        <v>110</v>
      </c>
      <c r="L6" s="94" t="s">
        <v>111</v>
      </c>
      <c r="M6" s="91" t="s">
        <v>110</v>
      </c>
      <c r="N6" s="92" t="s">
        <v>111</v>
      </c>
      <c r="O6" s="95" t="s">
        <v>110</v>
      </c>
      <c r="P6" s="92" t="s">
        <v>111</v>
      </c>
    </row>
    <row r="7" spans="1:16" ht="19.5" customHeight="1">
      <c r="A7" s="96" t="s">
        <v>0</v>
      </c>
      <c r="B7" s="97">
        <v>56</v>
      </c>
      <c r="C7" s="98">
        <v>56</v>
      </c>
      <c r="D7" s="98">
        <v>56</v>
      </c>
      <c r="E7" s="99">
        <v>28</v>
      </c>
      <c r="F7" s="100">
        <v>31.6</v>
      </c>
      <c r="G7" s="99">
        <v>0.4</v>
      </c>
      <c r="H7" s="101">
        <v>0.4</v>
      </c>
      <c r="I7" s="99">
        <v>0.3</v>
      </c>
      <c r="J7" s="102">
        <v>0.3</v>
      </c>
      <c r="K7" s="103">
        <f aca="true" t="shared" si="0" ref="K7:K28">G7/D7*1000</f>
        <v>7.142857142857143</v>
      </c>
      <c r="L7" s="104">
        <v>7.142857142857143</v>
      </c>
      <c r="M7" s="105">
        <v>6.5</v>
      </c>
      <c r="N7" s="106">
        <v>6.5</v>
      </c>
      <c r="O7" s="107">
        <v>0.5</v>
      </c>
      <c r="P7" s="108">
        <v>0.5</v>
      </c>
    </row>
    <row r="8" spans="1:16" ht="15.75" customHeight="1">
      <c r="A8" s="109" t="s">
        <v>14</v>
      </c>
      <c r="B8" s="110">
        <v>1004</v>
      </c>
      <c r="C8" s="111">
        <v>1011</v>
      </c>
      <c r="D8" s="111">
        <v>1011</v>
      </c>
      <c r="E8" s="112">
        <v>348.3</v>
      </c>
      <c r="F8" s="113">
        <v>401.9</v>
      </c>
      <c r="G8" s="112">
        <v>10.3</v>
      </c>
      <c r="H8" s="114">
        <v>8.7</v>
      </c>
      <c r="I8" s="112">
        <v>7.8</v>
      </c>
      <c r="J8" s="115">
        <v>7.3</v>
      </c>
      <c r="K8" s="116">
        <f t="shared" si="0"/>
        <v>10.187932739861525</v>
      </c>
      <c r="L8" s="117">
        <v>9.375</v>
      </c>
      <c r="M8" s="118">
        <v>257</v>
      </c>
      <c r="N8" s="119">
        <v>245.5</v>
      </c>
      <c r="O8" s="120">
        <v>3</v>
      </c>
      <c r="P8" s="121">
        <v>3</v>
      </c>
    </row>
    <row r="9" spans="1:16" ht="16.5" customHeight="1">
      <c r="A9" s="122" t="s">
        <v>15</v>
      </c>
      <c r="B9" s="110">
        <v>1149</v>
      </c>
      <c r="C9" s="111">
        <v>1149</v>
      </c>
      <c r="D9" s="111">
        <v>1149</v>
      </c>
      <c r="E9" s="112">
        <v>770</v>
      </c>
      <c r="F9" s="113">
        <v>797.9</v>
      </c>
      <c r="G9" s="112">
        <v>11.2</v>
      </c>
      <c r="H9" s="114">
        <v>10.1</v>
      </c>
      <c r="I9" s="112">
        <v>10</v>
      </c>
      <c r="J9" s="115">
        <v>9.4</v>
      </c>
      <c r="K9" s="116">
        <f t="shared" si="0"/>
        <v>9.747606614447344</v>
      </c>
      <c r="L9" s="117">
        <v>10.860215053763442</v>
      </c>
      <c r="M9" s="118">
        <v>444</v>
      </c>
      <c r="N9" s="119">
        <v>380</v>
      </c>
      <c r="O9" s="120">
        <v>4</v>
      </c>
      <c r="P9" s="121">
        <v>4</v>
      </c>
    </row>
    <row r="10" spans="1:16" ht="18" customHeight="1">
      <c r="A10" s="122" t="s">
        <v>1</v>
      </c>
      <c r="B10" s="110">
        <v>299</v>
      </c>
      <c r="C10" s="111">
        <v>332</v>
      </c>
      <c r="D10" s="111">
        <v>332</v>
      </c>
      <c r="E10" s="112">
        <v>130.4</v>
      </c>
      <c r="F10" s="113">
        <v>96.60000000000001</v>
      </c>
      <c r="G10" s="112">
        <v>2.6</v>
      </c>
      <c r="H10" s="114">
        <v>2.3</v>
      </c>
      <c r="I10" s="112">
        <v>2.5</v>
      </c>
      <c r="J10" s="115">
        <v>2.2</v>
      </c>
      <c r="K10" s="116">
        <f t="shared" si="0"/>
        <v>7.83132530120482</v>
      </c>
      <c r="L10" s="117">
        <v>8.070175438596491</v>
      </c>
      <c r="M10" s="118">
        <v>338</v>
      </c>
      <c r="N10" s="119">
        <v>313.5</v>
      </c>
      <c r="O10" s="120">
        <v>4</v>
      </c>
      <c r="P10" s="121">
        <v>3.5</v>
      </c>
    </row>
    <row r="11" spans="1:16" ht="17.25" customHeight="1">
      <c r="A11" s="122" t="s">
        <v>2</v>
      </c>
      <c r="B11" s="110">
        <v>690</v>
      </c>
      <c r="C11" s="111">
        <v>690</v>
      </c>
      <c r="D11" s="111">
        <v>690</v>
      </c>
      <c r="E11" s="112">
        <v>467.6</v>
      </c>
      <c r="F11" s="113">
        <v>473.7</v>
      </c>
      <c r="G11" s="112">
        <v>7</v>
      </c>
      <c r="H11" s="114">
        <v>6.7</v>
      </c>
      <c r="I11" s="112">
        <v>6.2</v>
      </c>
      <c r="J11" s="115">
        <v>5.9</v>
      </c>
      <c r="K11" s="116">
        <f t="shared" si="0"/>
        <v>10.144927536231883</v>
      </c>
      <c r="L11" s="117">
        <v>9.710144927536232</v>
      </c>
      <c r="M11" s="118">
        <v>542</v>
      </c>
      <c r="N11" s="119">
        <v>421</v>
      </c>
      <c r="O11" s="120">
        <v>7</v>
      </c>
      <c r="P11" s="121">
        <v>6</v>
      </c>
    </row>
    <row r="12" spans="1:16" ht="16.5" customHeight="1">
      <c r="A12" s="123" t="s">
        <v>112</v>
      </c>
      <c r="B12" s="110">
        <v>433</v>
      </c>
      <c r="C12" s="111">
        <v>459</v>
      </c>
      <c r="D12" s="111">
        <v>459</v>
      </c>
      <c r="E12" s="112">
        <v>308.1</v>
      </c>
      <c r="F12" s="113">
        <v>222.29999999999998</v>
      </c>
      <c r="G12" s="112">
        <v>6.9</v>
      </c>
      <c r="H12" s="114">
        <v>6.1</v>
      </c>
      <c r="I12" s="112">
        <v>6.3</v>
      </c>
      <c r="J12" s="115">
        <v>5.6</v>
      </c>
      <c r="K12" s="116">
        <f t="shared" si="0"/>
        <v>15.032679738562091</v>
      </c>
      <c r="L12" s="117">
        <v>14.219114219114218</v>
      </c>
      <c r="M12" s="118">
        <v>670.2</v>
      </c>
      <c r="N12" s="119">
        <v>302.2</v>
      </c>
      <c r="O12" s="120">
        <v>8</v>
      </c>
      <c r="P12" s="121">
        <v>4.4</v>
      </c>
    </row>
    <row r="13" spans="1:16" ht="16.5" customHeight="1">
      <c r="A13" s="122" t="s">
        <v>3</v>
      </c>
      <c r="B13" s="110">
        <v>1632</v>
      </c>
      <c r="C13" s="111">
        <v>1657</v>
      </c>
      <c r="D13" s="111">
        <v>1657</v>
      </c>
      <c r="E13" s="112">
        <v>877</v>
      </c>
      <c r="F13" s="113">
        <v>832</v>
      </c>
      <c r="G13" s="112">
        <v>14.9</v>
      </c>
      <c r="H13" s="114">
        <v>16</v>
      </c>
      <c r="I13" s="112">
        <v>13</v>
      </c>
      <c r="J13" s="115">
        <v>14</v>
      </c>
      <c r="K13" s="116">
        <f t="shared" si="0"/>
        <v>8.992154496077248</v>
      </c>
      <c r="L13" s="117">
        <v>9.644364074743821</v>
      </c>
      <c r="M13" s="118">
        <v>302</v>
      </c>
      <c r="N13" s="119">
        <v>348</v>
      </c>
      <c r="O13" s="120">
        <v>4</v>
      </c>
      <c r="P13" s="121">
        <v>4</v>
      </c>
    </row>
    <row r="14" spans="1:16" ht="16.5" customHeight="1">
      <c r="A14" s="122" t="s">
        <v>4</v>
      </c>
      <c r="B14" s="110">
        <v>2742</v>
      </c>
      <c r="C14" s="111">
        <v>2742</v>
      </c>
      <c r="D14" s="111">
        <v>2742</v>
      </c>
      <c r="E14" s="112">
        <v>2000.7</v>
      </c>
      <c r="F14" s="113">
        <v>1961.8000000000002</v>
      </c>
      <c r="G14" s="112">
        <v>32.7</v>
      </c>
      <c r="H14" s="114">
        <v>39.2</v>
      </c>
      <c r="I14" s="112">
        <v>28.7</v>
      </c>
      <c r="J14" s="115">
        <v>34.6</v>
      </c>
      <c r="K14" s="116">
        <f t="shared" si="0"/>
        <v>11.925601750547047</v>
      </c>
      <c r="L14" s="117">
        <v>12.166356300434513</v>
      </c>
      <c r="M14" s="118">
        <v>1824</v>
      </c>
      <c r="N14" s="119">
        <v>1824</v>
      </c>
      <c r="O14" s="120">
        <v>27</v>
      </c>
      <c r="P14" s="121">
        <v>27</v>
      </c>
    </row>
    <row r="15" spans="1:16" ht="16.5" customHeight="1">
      <c r="A15" s="122" t="s">
        <v>5</v>
      </c>
      <c r="B15" s="110">
        <v>711</v>
      </c>
      <c r="C15" s="111">
        <v>704</v>
      </c>
      <c r="D15" s="111">
        <v>704</v>
      </c>
      <c r="E15" s="112">
        <v>608.6</v>
      </c>
      <c r="F15" s="113">
        <v>276.3</v>
      </c>
      <c r="G15" s="112">
        <v>6.8</v>
      </c>
      <c r="H15" s="114">
        <v>6.2</v>
      </c>
      <c r="I15" s="112">
        <v>6.3</v>
      </c>
      <c r="J15" s="115">
        <v>5.7</v>
      </c>
      <c r="K15" s="116">
        <f t="shared" si="0"/>
        <v>9.659090909090908</v>
      </c>
      <c r="L15" s="117">
        <v>9.538461538461538</v>
      </c>
      <c r="M15" s="118">
        <v>29.4</v>
      </c>
      <c r="N15" s="119">
        <v>26.1</v>
      </c>
      <c r="O15" s="120">
        <v>0.3</v>
      </c>
      <c r="P15" s="121">
        <v>0.3</v>
      </c>
    </row>
    <row r="16" spans="1:16" ht="23.25" customHeight="1">
      <c r="A16" s="123" t="s">
        <v>6</v>
      </c>
      <c r="B16" s="110">
        <v>600</v>
      </c>
      <c r="C16" s="111">
        <v>606</v>
      </c>
      <c r="D16" s="111">
        <v>606</v>
      </c>
      <c r="E16" s="112">
        <v>560</v>
      </c>
      <c r="F16" s="113">
        <v>592.5</v>
      </c>
      <c r="G16" s="112">
        <v>8.6</v>
      </c>
      <c r="H16" s="114">
        <v>7.5</v>
      </c>
      <c r="I16" s="112">
        <v>8</v>
      </c>
      <c r="J16" s="115">
        <v>6.5</v>
      </c>
      <c r="K16" s="116">
        <f t="shared" si="0"/>
        <v>14.19141914191419</v>
      </c>
      <c r="L16" s="117">
        <v>12.733446519524618</v>
      </c>
      <c r="M16" s="118">
        <v>862</v>
      </c>
      <c r="N16" s="119">
        <v>950</v>
      </c>
      <c r="O16" s="120">
        <v>15</v>
      </c>
      <c r="P16" s="121">
        <v>10</v>
      </c>
    </row>
    <row r="17" spans="1:16" ht="18" customHeight="1">
      <c r="A17" s="122" t="s">
        <v>7</v>
      </c>
      <c r="B17" s="110">
        <v>950</v>
      </c>
      <c r="C17" s="111">
        <v>950</v>
      </c>
      <c r="D17" s="111">
        <v>950</v>
      </c>
      <c r="E17" s="112">
        <v>643.1</v>
      </c>
      <c r="F17" s="113">
        <v>614.9</v>
      </c>
      <c r="G17" s="112">
        <v>13.9</v>
      </c>
      <c r="H17" s="114">
        <v>12.9</v>
      </c>
      <c r="I17" s="112">
        <v>13.6</v>
      </c>
      <c r="J17" s="115">
        <v>12</v>
      </c>
      <c r="K17" s="116">
        <f t="shared" si="0"/>
        <v>14.631578947368421</v>
      </c>
      <c r="L17" s="117">
        <v>14.759725400457667</v>
      </c>
      <c r="M17" s="118">
        <v>990</v>
      </c>
      <c r="N17" s="119">
        <v>355</v>
      </c>
      <c r="O17" s="120">
        <v>5</v>
      </c>
      <c r="P17" s="121">
        <v>5</v>
      </c>
    </row>
    <row r="18" spans="1:16" ht="18" customHeight="1">
      <c r="A18" s="122" t="s">
        <v>8</v>
      </c>
      <c r="B18" s="110">
        <v>314</v>
      </c>
      <c r="C18" s="111">
        <v>382</v>
      </c>
      <c r="D18" s="111">
        <v>382</v>
      </c>
      <c r="E18" s="112">
        <v>682.8</v>
      </c>
      <c r="F18" s="113">
        <v>92.9</v>
      </c>
      <c r="G18" s="112">
        <v>3.8</v>
      </c>
      <c r="H18" s="114">
        <v>1.7</v>
      </c>
      <c r="I18" s="112">
        <v>2.7</v>
      </c>
      <c r="J18" s="115">
        <v>1.2</v>
      </c>
      <c r="K18" s="116">
        <f t="shared" si="0"/>
        <v>9.947643979057592</v>
      </c>
      <c r="L18" s="117">
        <v>6.967213114754099</v>
      </c>
      <c r="M18" s="118">
        <v>685.5</v>
      </c>
      <c r="N18" s="119">
        <v>167.8</v>
      </c>
      <c r="O18" s="120">
        <v>9.7</v>
      </c>
      <c r="P18" s="121">
        <v>2.3</v>
      </c>
    </row>
    <row r="19" spans="1:16" ht="15" customHeight="1">
      <c r="A19" s="122" t="s">
        <v>16</v>
      </c>
      <c r="B19" s="110">
        <v>1326</v>
      </c>
      <c r="C19" s="111">
        <v>1373</v>
      </c>
      <c r="D19" s="111">
        <v>1373</v>
      </c>
      <c r="E19" s="112">
        <v>495.3</v>
      </c>
      <c r="F19" s="113">
        <v>403.3</v>
      </c>
      <c r="G19" s="112">
        <v>12.8</v>
      </c>
      <c r="H19" s="114">
        <v>12.2</v>
      </c>
      <c r="I19" s="112">
        <v>10.6</v>
      </c>
      <c r="J19" s="115">
        <v>10.1</v>
      </c>
      <c r="K19" s="116">
        <f t="shared" si="0"/>
        <v>9.322651128914787</v>
      </c>
      <c r="L19" s="117">
        <v>9.298780487804878</v>
      </c>
      <c r="M19" s="118">
        <v>379</v>
      </c>
      <c r="N19" s="119">
        <v>348</v>
      </c>
      <c r="O19" s="120">
        <v>4</v>
      </c>
      <c r="P19" s="121">
        <v>4</v>
      </c>
    </row>
    <row r="20" spans="1:16" ht="15.75" customHeight="1">
      <c r="A20" s="123" t="s">
        <v>9</v>
      </c>
      <c r="B20" s="110">
        <v>1300</v>
      </c>
      <c r="C20" s="111">
        <v>1281</v>
      </c>
      <c r="D20" s="111">
        <v>1281</v>
      </c>
      <c r="E20" s="112">
        <v>791.3000000000001</v>
      </c>
      <c r="F20" s="113">
        <v>751.2</v>
      </c>
      <c r="G20" s="112">
        <v>15.8</v>
      </c>
      <c r="H20" s="114">
        <v>16.9</v>
      </c>
      <c r="I20" s="112">
        <v>13.9</v>
      </c>
      <c r="J20" s="115">
        <v>15.3</v>
      </c>
      <c r="K20" s="116">
        <f t="shared" si="0"/>
        <v>12.334113973458237</v>
      </c>
      <c r="L20" s="117">
        <v>12.2445141065831</v>
      </c>
      <c r="M20" s="118">
        <v>72.4</v>
      </c>
      <c r="N20" s="119">
        <v>92</v>
      </c>
      <c r="O20" s="120">
        <v>1.2</v>
      </c>
      <c r="P20" s="121">
        <v>1</v>
      </c>
    </row>
    <row r="21" spans="1:16" ht="19.5" customHeight="1">
      <c r="A21" s="122" t="s">
        <v>10</v>
      </c>
      <c r="B21" s="110">
        <v>933</v>
      </c>
      <c r="C21" s="111">
        <v>962</v>
      </c>
      <c r="D21" s="111">
        <v>962</v>
      </c>
      <c r="E21" s="112">
        <v>254</v>
      </c>
      <c r="F21" s="113">
        <v>290.1</v>
      </c>
      <c r="G21" s="112">
        <v>5.8</v>
      </c>
      <c r="H21" s="114">
        <v>7.2</v>
      </c>
      <c r="I21" s="112">
        <v>5.4</v>
      </c>
      <c r="J21" s="115">
        <v>6.5</v>
      </c>
      <c r="K21" s="116">
        <f t="shared" si="0"/>
        <v>6.029106029106028</v>
      </c>
      <c r="L21" s="117">
        <v>7.868852459016393</v>
      </c>
      <c r="M21" s="118">
        <v>205.2</v>
      </c>
      <c r="N21" s="119">
        <v>205.4</v>
      </c>
      <c r="O21" s="120">
        <v>1.9</v>
      </c>
      <c r="P21" s="121">
        <v>2.2</v>
      </c>
    </row>
    <row r="22" spans="1:16" ht="20.25" customHeight="1">
      <c r="A22" s="122" t="s">
        <v>17</v>
      </c>
      <c r="B22" s="110">
        <v>976</v>
      </c>
      <c r="C22" s="111">
        <v>1005</v>
      </c>
      <c r="D22" s="111">
        <v>1005</v>
      </c>
      <c r="E22" s="112">
        <v>466.5</v>
      </c>
      <c r="F22" s="113">
        <v>509.9</v>
      </c>
      <c r="G22" s="112">
        <v>11.6</v>
      </c>
      <c r="H22" s="114">
        <v>11.9</v>
      </c>
      <c r="I22" s="112">
        <v>10.4</v>
      </c>
      <c r="J22" s="115">
        <v>10.5</v>
      </c>
      <c r="K22" s="116">
        <f t="shared" si="0"/>
        <v>11.542288557213931</v>
      </c>
      <c r="L22" s="117">
        <v>11</v>
      </c>
      <c r="M22" s="118">
        <v>806</v>
      </c>
      <c r="N22" s="119">
        <v>689</v>
      </c>
      <c r="O22" s="120">
        <v>7.7</v>
      </c>
      <c r="P22" s="121">
        <v>7.9</v>
      </c>
    </row>
    <row r="23" spans="1:16" ht="19.5" customHeight="1">
      <c r="A23" s="123" t="s">
        <v>18</v>
      </c>
      <c r="B23" s="110">
        <v>1980</v>
      </c>
      <c r="C23" s="111">
        <v>1972</v>
      </c>
      <c r="D23" s="111">
        <v>1972</v>
      </c>
      <c r="E23" s="112">
        <v>2287.2</v>
      </c>
      <c r="F23" s="113">
        <v>2232.3</v>
      </c>
      <c r="G23" s="112">
        <v>36.6</v>
      </c>
      <c r="H23" s="114">
        <v>39.3</v>
      </c>
      <c r="I23" s="112">
        <v>34.4</v>
      </c>
      <c r="J23" s="115">
        <v>34</v>
      </c>
      <c r="K23" s="116">
        <f t="shared" si="0"/>
        <v>18.559837728194726</v>
      </c>
      <c r="L23" s="117">
        <v>18.6009975062344</v>
      </c>
      <c r="M23" s="118">
        <v>273</v>
      </c>
      <c r="N23" s="119">
        <v>209.5</v>
      </c>
      <c r="O23" s="120">
        <v>3.2</v>
      </c>
      <c r="P23" s="121">
        <v>2</v>
      </c>
    </row>
    <row r="24" spans="1:16" ht="20.25" customHeight="1">
      <c r="A24" s="123" t="s">
        <v>11</v>
      </c>
      <c r="B24" s="110">
        <v>328</v>
      </c>
      <c r="C24" s="111">
        <v>328</v>
      </c>
      <c r="D24" s="111">
        <v>356</v>
      </c>
      <c r="E24" s="112">
        <v>488.4</v>
      </c>
      <c r="F24" s="113">
        <v>94.39999999999999</v>
      </c>
      <c r="G24" s="112">
        <v>2.4</v>
      </c>
      <c r="H24" s="114">
        <v>1.8</v>
      </c>
      <c r="I24" s="112">
        <v>1.1</v>
      </c>
      <c r="J24" s="115">
        <v>1</v>
      </c>
      <c r="K24" s="116">
        <f t="shared" si="0"/>
        <v>6.741573033707866</v>
      </c>
      <c r="L24" s="117">
        <v>7.171314741035856</v>
      </c>
      <c r="M24" s="118">
        <v>976</v>
      </c>
      <c r="N24" s="119">
        <v>189</v>
      </c>
      <c r="O24" s="120">
        <v>3</v>
      </c>
      <c r="P24" s="121">
        <v>3</v>
      </c>
    </row>
    <row r="25" spans="1:16" ht="18" customHeight="1">
      <c r="A25" s="122" t="s">
        <v>12</v>
      </c>
      <c r="B25" s="110">
        <v>1497</v>
      </c>
      <c r="C25" s="111">
        <v>1387</v>
      </c>
      <c r="D25" s="111">
        <v>1387</v>
      </c>
      <c r="E25" s="112">
        <v>976.9</v>
      </c>
      <c r="F25" s="113">
        <v>922.7</v>
      </c>
      <c r="G25" s="112">
        <v>16.5</v>
      </c>
      <c r="H25" s="114">
        <v>16.1</v>
      </c>
      <c r="I25" s="112">
        <v>15.5</v>
      </c>
      <c r="J25" s="115">
        <v>14.6</v>
      </c>
      <c r="K25" s="116">
        <f t="shared" si="0"/>
        <v>11.896178803172313</v>
      </c>
      <c r="L25" s="117">
        <v>10.754843019372078</v>
      </c>
      <c r="M25" s="118"/>
      <c r="N25" s="119"/>
      <c r="O25" s="120"/>
      <c r="P25" s="121"/>
    </row>
    <row r="26" spans="1:16" ht="18" customHeight="1">
      <c r="A26" s="123" t="s">
        <v>19</v>
      </c>
      <c r="B26" s="110">
        <v>551</v>
      </c>
      <c r="C26" s="111">
        <v>539</v>
      </c>
      <c r="D26" s="111">
        <v>539</v>
      </c>
      <c r="E26" s="112">
        <v>265.3</v>
      </c>
      <c r="F26" s="113">
        <v>293.9</v>
      </c>
      <c r="G26" s="112">
        <v>4.5</v>
      </c>
      <c r="H26" s="114">
        <v>4.6</v>
      </c>
      <c r="I26" s="112">
        <v>3.9</v>
      </c>
      <c r="J26" s="115">
        <v>7.8</v>
      </c>
      <c r="K26" s="116">
        <f>G26/D26*1000</f>
        <v>8.348794063079778</v>
      </c>
      <c r="L26" s="117">
        <v>7.731092436974789</v>
      </c>
      <c r="M26" s="118">
        <v>1344</v>
      </c>
      <c r="N26" s="119">
        <v>1117</v>
      </c>
      <c r="O26" s="120">
        <v>11</v>
      </c>
      <c r="P26" s="121">
        <v>11</v>
      </c>
    </row>
    <row r="27" spans="1:16" ht="18" customHeight="1">
      <c r="A27" s="122" t="s">
        <v>13</v>
      </c>
      <c r="B27" s="110">
        <v>3822</v>
      </c>
      <c r="C27" s="111">
        <v>3822</v>
      </c>
      <c r="D27" s="111">
        <v>3822</v>
      </c>
      <c r="E27" s="112">
        <v>2598.7999999999997</v>
      </c>
      <c r="F27" s="113">
        <v>2470.1</v>
      </c>
      <c r="G27" s="112">
        <v>44</v>
      </c>
      <c r="H27" s="114">
        <v>43.9</v>
      </c>
      <c r="I27" s="112">
        <v>40.2</v>
      </c>
      <c r="J27" s="115">
        <v>38.6</v>
      </c>
      <c r="K27" s="116">
        <f t="shared" si="0"/>
        <v>11.512297226582941</v>
      </c>
      <c r="L27" s="117">
        <v>11.2</v>
      </c>
      <c r="M27" s="118">
        <v>790</v>
      </c>
      <c r="N27" s="119">
        <v>614</v>
      </c>
      <c r="O27" s="120">
        <v>6</v>
      </c>
      <c r="P27" s="121">
        <v>10</v>
      </c>
    </row>
    <row r="28" spans="1:16" ht="17.25" customHeight="1" thickBot="1">
      <c r="A28" s="124" t="s">
        <v>113</v>
      </c>
      <c r="B28" s="125">
        <v>100</v>
      </c>
      <c r="C28" s="126">
        <v>100</v>
      </c>
      <c r="D28" s="126">
        <v>100</v>
      </c>
      <c r="E28" s="127">
        <v>69.7</v>
      </c>
      <c r="F28" s="128">
        <v>55.3</v>
      </c>
      <c r="G28" s="127">
        <v>0.7</v>
      </c>
      <c r="H28" s="129">
        <v>0.7</v>
      </c>
      <c r="I28" s="127">
        <v>2.4</v>
      </c>
      <c r="J28" s="130">
        <v>2.4</v>
      </c>
      <c r="K28" s="131">
        <f t="shared" si="0"/>
        <v>6.999999999999999</v>
      </c>
      <c r="L28" s="132">
        <v>7</v>
      </c>
      <c r="M28" s="133"/>
      <c r="N28" s="134"/>
      <c r="O28" s="135"/>
      <c r="P28" s="136"/>
    </row>
    <row r="29" spans="1:16" ht="18.75" customHeight="1" thickBot="1">
      <c r="A29" s="137" t="s">
        <v>114</v>
      </c>
      <c r="B29" s="138">
        <v>23432</v>
      </c>
      <c r="C29" s="139">
        <f>SUM(C7:C28)</f>
        <v>23507</v>
      </c>
      <c r="D29" s="139">
        <f>SUM(D7:D28)</f>
        <v>23535</v>
      </c>
      <c r="E29" s="140">
        <f>SUM(E7:E28)</f>
        <v>16118</v>
      </c>
      <c r="F29" s="141">
        <f>SUM(F7:F28)</f>
        <v>14417.6</v>
      </c>
      <c r="G29" s="142">
        <f>SUM(G7:G28)</f>
        <v>269.8</v>
      </c>
      <c r="H29" s="143">
        <v>272.4</v>
      </c>
      <c r="I29" s="144">
        <f>SUM(I7:I28)</f>
        <v>243.20000000000002</v>
      </c>
      <c r="J29" s="143">
        <v>245.5</v>
      </c>
      <c r="K29" s="145">
        <f>G29/D29*1000</f>
        <v>11.463777352878692</v>
      </c>
      <c r="L29" s="146">
        <v>11.3</v>
      </c>
      <c r="M29" s="144">
        <f>SUM(M7:M28)</f>
        <v>11796.199999999999</v>
      </c>
      <c r="N29" s="147">
        <v>8491.5</v>
      </c>
      <c r="O29" s="144">
        <f>SUM(O7:O28)</f>
        <v>125.50000000000001</v>
      </c>
      <c r="P29" s="147">
        <v>111.1</v>
      </c>
    </row>
  </sheetData>
  <mergeCells count="21">
    <mergeCell ref="M4:N4"/>
    <mergeCell ref="C5:D5"/>
    <mergeCell ref="E5:F5"/>
    <mergeCell ref="E3:J4"/>
    <mergeCell ref="M5:N5"/>
    <mergeCell ref="G5:H5"/>
    <mergeCell ref="I5:J5"/>
    <mergeCell ref="K5:L5"/>
    <mergeCell ref="B4:B6"/>
    <mergeCell ref="C4:D4"/>
    <mergeCell ref="K4:L4"/>
    <mergeCell ref="A3:A6"/>
    <mergeCell ref="B3:D3"/>
    <mergeCell ref="A1:M1"/>
    <mergeCell ref="O1:P1"/>
    <mergeCell ref="A2:M2"/>
    <mergeCell ref="N2:P2"/>
    <mergeCell ref="O5:P5"/>
    <mergeCell ref="M3:P3"/>
    <mergeCell ref="O4:P4"/>
    <mergeCell ref="K3: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8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18.25390625" style="0" customWidth="1"/>
    <col min="2" max="2" width="8.625" style="0" customWidth="1"/>
    <col min="3" max="3" width="7.00390625" style="0" customWidth="1"/>
    <col min="4" max="4" width="6.625" style="0" customWidth="1"/>
    <col min="5" max="6" width="7.75390625" style="0" customWidth="1"/>
    <col min="7" max="7" width="7.00390625" style="0" customWidth="1"/>
    <col min="8" max="8" width="6.25390625" style="0" customWidth="1"/>
    <col min="9" max="10" width="8.625" style="0" customWidth="1"/>
    <col min="11" max="11" width="6.375" style="0" customWidth="1"/>
    <col min="12" max="12" width="7.125" style="0" customWidth="1"/>
    <col min="13" max="13" width="6.625" style="0" customWidth="1"/>
    <col min="14" max="14" width="6.875" style="0" customWidth="1"/>
    <col min="15" max="15" width="6.125" style="0" customWidth="1"/>
    <col min="16" max="16" width="7.12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  <col min="22" max="22" width="6.125" style="0" customWidth="1"/>
    <col min="23" max="23" width="6.00390625" style="0" customWidth="1"/>
    <col min="24" max="24" width="5.875" style="0" customWidth="1"/>
    <col min="25" max="25" width="6.125" style="0" customWidth="1"/>
    <col min="26" max="26" width="7.00390625" style="0" customWidth="1"/>
    <col min="27" max="27" width="6.375" style="0" customWidth="1"/>
    <col min="28" max="28" width="8.25390625" style="0" customWidth="1"/>
    <col min="29" max="29" width="6.25390625" style="0" customWidth="1"/>
    <col min="30" max="30" width="8.25390625" style="0" customWidth="1"/>
    <col min="31" max="31" width="6.00390625" style="0" customWidth="1"/>
    <col min="32" max="32" width="6.875" style="0" customWidth="1"/>
    <col min="33" max="33" width="6.625" style="0" customWidth="1"/>
    <col min="34" max="34" width="6.25390625" style="0" customWidth="1"/>
    <col min="35" max="35" width="5.875" style="0" customWidth="1"/>
    <col min="36" max="36" width="6.375" style="0" customWidth="1"/>
    <col min="37" max="37" width="6.25390625" style="0" customWidth="1"/>
    <col min="38" max="38" width="6.375" style="0" customWidth="1"/>
    <col min="39" max="41" width="6.25390625" style="0" customWidth="1"/>
    <col min="42" max="42" width="6.375" style="0" customWidth="1"/>
    <col min="43" max="43" width="5.625" style="0" customWidth="1"/>
    <col min="44" max="44" width="6.75390625" style="0" customWidth="1"/>
    <col min="45" max="45" width="6.625" style="0" customWidth="1"/>
    <col min="46" max="46" width="6.25390625" style="0" customWidth="1"/>
    <col min="47" max="47" width="6.75390625" style="0" customWidth="1"/>
    <col min="48" max="48" width="6.25390625" style="0" customWidth="1"/>
    <col min="49" max="49" width="6.375" style="0" customWidth="1"/>
    <col min="50" max="50" width="6.25390625" style="0" customWidth="1"/>
    <col min="51" max="51" width="6.625" style="0" customWidth="1"/>
    <col min="52" max="52" width="7.125" style="0" customWidth="1"/>
    <col min="53" max="53" width="7.625" style="0" customWidth="1"/>
    <col min="54" max="54" width="6.75390625" style="0" customWidth="1"/>
    <col min="55" max="55" width="6.625" style="0" customWidth="1"/>
    <col min="56" max="56" width="7.00390625" style="0" customWidth="1"/>
    <col min="57" max="57" width="6.375" style="0" customWidth="1"/>
    <col min="58" max="58" width="6.75390625" style="0" customWidth="1"/>
    <col min="59" max="59" width="6.625" style="0" customWidth="1"/>
    <col min="60" max="60" width="7.00390625" style="0" customWidth="1"/>
    <col min="61" max="61" width="6.375" style="0" customWidth="1"/>
    <col min="62" max="62" width="7.25390625" style="0" customWidth="1"/>
    <col min="63" max="63" width="5.75390625" style="0" customWidth="1"/>
  </cols>
  <sheetData>
    <row r="1" spans="1:64" ht="18.75">
      <c r="A1" s="33"/>
      <c r="B1" s="205" t="s">
        <v>53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35"/>
      <c r="AE1" s="35"/>
      <c r="AF1" s="206"/>
      <c r="AG1" s="207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206">
        <v>42480</v>
      </c>
      <c r="BA1" s="206"/>
      <c r="BB1" s="45"/>
      <c r="BC1" s="45"/>
      <c r="BD1" s="45"/>
      <c r="BE1" s="45"/>
      <c r="BF1" s="45"/>
      <c r="BG1" s="45"/>
      <c r="BH1" s="36"/>
      <c r="BI1" s="36"/>
      <c r="BJ1" s="36"/>
      <c r="BK1" s="36"/>
      <c r="BL1" s="36"/>
    </row>
    <row r="2" spans="1:64" ht="18.75">
      <c r="A2" s="34"/>
      <c r="B2" s="34"/>
      <c r="C2" s="34"/>
      <c r="D2" s="34"/>
      <c r="E2" s="3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34"/>
      <c r="AW2" s="34"/>
      <c r="AX2" s="34"/>
      <c r="AY2" s="34"/>
      <c r="AZ2" s="56"/>
      <c r="BA2" s="56"/>
      <c r="BB2" s="57"/>
      <c r="BC2" s="57"/>
      <c r="BD2" s="57"/>
      <c r="BE2" s="57"/>
      <c r="BF2" s="57"/>
      <c r="BG2" s="57"/>
      <c r="BH2" s="36"/>
      <c r="BI2" s="36"/>
      <c r="BJ2" s="36"/>
      <c r="BK2" s="36"/>
      <c r="BL2" s="36"/>
    </row>
    <row r="3" spans="1:64" ht="19.5" customHeight="1">
      <c r="A3" s="189" t="s">
        <v>54</v>
      </c>
      <c r="B3" s="189" t="s">
        <v>55</v>
      </c>
      <c r="C3" s="189"/>
      <c r="D3" s="189"/>
      <c r="E3" s="189"/>
      <c r="F3" s="193" t="s">
        <v>56</v>
      </c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6"/>
      <c r="Y3" s="196"/>
      <c r="Z3" s="196"/>
      <c r="AA3" s="197"/>
      <c r="AB3" s="193" t="s">
        <v>57</v>
      </c>
      <c r="AC3" s="194"/>
      <c r="AD3" s="194"/>
      <c r="AE3" s="194"/>
      <c r="AF3" s="194"/>
      <c r="AG3" s="195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9"/>
      <c r="AV3" s="191" t="s">
        <v>58</v>
      </c>
      <c r="AW3" s="189"/>
      <c r="AX3" s="191" t="s">
        <v>59</v>
      </c>
      <c r="AY3" s="189"/>
      <c r="AZ3" s="200" t="s">
        <v>60</v>
      </c>
      <c r="BA3" s="201"/>
      <c r="BB3" s="202"/>
      <c r="BC3" s="202"/>
      <c r="BD3" s="203"/>
      <c r="BE3" s="203"/>
      <c r="BF3" s="203"/>
      <c r="BG3" s="203"/>
      <c r="BH3" s="203"/>
      <c r="BI3" s="203"/>
      <c r="BJ3" s="203"/>
      <c r="BK3" s="204"/>
      <c r="BL3" s="189" t="s">
        <v>86</v>
      </c>
    </row>
    <row r="4" spans="1:64" ht="15.75">
      <c r="A4" s="189"/>
      <c r="B4" s="189"/>
      <c r="C4" s="189"/>
      <c r="D4" s="189"/>
      <c r="E4" s="189"/>
      <c r="F4" s="189" t="s">
        <v>61</v>
      </c>
      <c r="G4" s="189"/>
      <c r="H4" s="189"/>
      <c r="I4" s="189"/>
      <c r="J4" s="188" t="s">
        <v>62</v>
      </c>
      <c r="K4" s="188"/>
      <c r="L4" s="188" t="s">
        <v>63</v>
      </c>
      <c r="M4" s="188"/>
      <c r="N4" s="192" t="s">
        <v>64</v>
      </c>
      <c r="O4" s="192"/>
      <c r="P4" s="192" t="s">
        <v>65</v>
      </c>
      <c r="Q4" s="192"/>
      <c r="R4" s="192" t="s">
        <v>66</v>
      </c>
      <c r="S4" s="192"/>
      <c r="T4" s="192" t="s">
        <v>67</v>
      </c>
      <c r="U4" s="192"/>
      <c r="V4" s="192" t="s">
        <v>68</v>
      </c>
      <c r="W4" s="192"/>
      <c r="X4" s="192" t="s">
        <v>69</v>
      </c>
      <c r="Y4" s="192"/>
      <c r="Z4" s="192" t="s">
        <v>70</v>
      </c>
      <c r="AA4" s="192"/>
      <c r="AB4" s="189" t="s">
        <v>61</v>
      </c>
      <c r="AC4" s="189"/>
      <c r="AD4" s="188" t="s">
        <v>71</v>
      </c>
      <c r="AE4" s="188"/>
      <c r="AF4" s="188" t="s">
        <v>72</v>
      </c>
      <c r="AG4" s="188"/>
      <c r="AH4" s="188" t="s">
        <v>73</v>
      </c>
      <c r="AI4" s="188"/>
      <c r="AJ4" s="188" t="s">
        <v>74</v>
      </c>
      <c r="AK4" s="188"/>
      <c r="AL4" s="188" t="s">
        <v>75</v>
      </c>
      <c r="AM4" s="188"/>
      <c r="AN4" s="188" t="s">
        <v>76</v>
      </c>
      <c r="AO4" s="188"/>
      <c r="AP4" s="188" t="s">
        <v>77</v>
      </c>
      <c r="AQ4" s="188"/>
      <c r="AR4" s="188" t="s">
        <v>78</v>
      </c>
      <c r="AS4" s="188"/>
      <c r="AT4" s="188" t="s">
        <v>79</v>
      </c>
      <c r="AU4" s="188"/>
      <c r="AV4" s="189"/>
      <c r="AW4" s="189"/>
      <c r="AX4" s="189"/>
      <c r="AY4" s="189"/>
      <c r="AZ4" s="191" t="s">
        <v>80</v>
      </c>
      <c r="BA4" s="189"/>
      <c r="BB4" s="188" t="s">
        <v>81</v>
      </c>
      <c r="BC4" s="188"/>
      <c r="BD4" s="188" t="s">
        <v>82</v>
      </c>
      <c r="BE4" s="188"/>
      <c r="BF4" s="188" t="s">
        <v>83</v>
      </c>
      <c r="BG4" s="188"/>
      <c r="BH4" s="188" t="s">
        <v>84</v>
      </c>
      <c r="BI4" s="188"/>
      <c r="BJ4" s="188" t="s">
        <v>85</v>
      </c>
      <c r="BK4" s="188"/>
      <c r="BL4" s="190"/>
    </row>
    <row r="5" spans="1:64" ht="31.5">
      <c r="A5" s="189"/>
      <c r="B5" s="46" t="s">
        <v>87</v>
      </c>
      <c r="C5" s="46" t="s">
        <v>88</v>
      </c>
      <c r="D5" s="46" t="s">
        <v>25</v>
      </c>
      <c r="E5" s="46" t="s">
        <v>20</v>
      </c>
      <c r="F5" s="46" t="s">
        <v>87</v>
      </c>
      <c r="G5" s="46" t="s">
        <v>88</v>
      </c>
      <c r="H5" s="46" t="s">
        <v>25</v>
      </c>
      <c r="I5" s="46" t="s">
        <v>20</v>
      </c>
      <c r="J5" s="46" t="s">
        <v>87</v>
      </c>
      <c r="K5" s="46" t="s">
        <v>88</v>
      </c>
      <c r="L5" s="46" t="s">
        <v>87</v>
      </c>
      <c r="M5" s="46" t="s">
        <v>88</v>
      </c>
      <c r="N5" s="46" t="s">
        <v>87</v>
      </c>
      <c r="O5" s="46" t="s">
        <v>88</v>
      </c>
      <c r="P5" s="46" t="s">
        <v>87</v>
      </c>
      <c r="Q5" s="46" t="s">
        <v>88</v>
      </c>
      <c r="R5" s="46" t="s">
        <v>87</v>
      </c>
      <c r="S5" s="46" t="s">
        <v>88</v>
      </c>
      <c r="T5" s="46" t="s">
        <v>87</v>
      </c>
      <c r="U5" s="46" t="s">
        <v>88</v>
      </c>
      <c r="V5" s="46" t="s">
        <v>87</v>
      </c>
      <c r="W5" s="46" t="s">
        <v>88</v>
      </c>
      <c r="X5" s="46" t="s">
        <v>87</v>
      </c>
      <c r="Y5" s="46" t="s">
        <v>88</v>
      </c>
      <c r="Z5" s="46" t="s">
        <v>87</v>
      </c>
      <c r="AA5" s="46" t="s">
        <v>88</v>
      </c>
      <c r="AB5" s="46" t="s">
        <v>87</v>
      </c>
      <c r="AC5" s="46" t="s">
        <v>88</v>
      </c>
      <c r="AD5" s="46" t="s">
        <v>87</v>
      </c>
      <c r="AE5" s="46" t="s">
        <v>88</v>
      </c>
      <c r="AF5" s="46" t="s">
        <v>87</v>
      </c>
      <c r="AG5" s="46" t="s">
        <v>88</v>
      </c>
      <c r="AH5" s="46" t="s">
        <v>87</v>
      </c>
      <c r="AI5" s="46" t="s">
        <v>88</v>
      </c>
      <c r="AJ5" s="46" t="s">
        <v>87</v>
      </c>
      <c r="AK5" s="46" t="s">
        <v>88</v>
      </c>
      <c r="AL5" s="46" t="s">
        <v>87</v>
      </c>
      <c r="AM5" s="46" t="s">
        <v>88</v>
      </c>
      <c r="AN5" s="46" t="s">
        <v>87</v>
      </c>
      <c r="AO5" s="46" t="s">
        <v>88</v>
      </c>
      <c r="AP5" s="46" t="s">
        <v>87</v>
      </c>
      <c r="AQ5" s="46" t="s">
        <v>88</v>
      </c>
      <c r="AR5" s="46" t="s">
        <v>87</v>
      </c>
      <c r="AS5" s="46" t="s">
        <v>88</v>
      </c>
      <c r="AT5" s="46" t="s">
        <v>87</v>
      </c>
      <c r="AU5" s="46" t="s">
        <v>88</v>
      </c>
      <c r="AV5" s="46" t="s">
        <v>87</v>
      </c>
      <c r="AW5" s="46" t="s">
        <v>88</v>
      </c>
      <c r="AX5" s="46" t="s">
        <v>87</v>
      </c>
      <c r="AY5" s="46" t="s">
        <v>88</v>
      </c>
      <c r="AZ5" s="46" t="s">
        <v>87</v>
      </c>
      <c r="BA5" s="46" t="s">
        <v>88</v>
      </c>
      <c r="BB5" s="46" t="s">
        <v>87</v>
      </c>
      <c r="BC5" s="46" t="s">
        <v>88</v>
      </c>
      <c r="BD5" s="46" t="s">
        <v>87</v>
      </c>
      <c r="BE5" s="46" t="s">
        <v>88</v>
      </c>
      <c r="BF5" s="46" t="s">
        <v>87</v>
      </c>
      <c r="BG5" s="46" t="s">
        <v>88</v>
      </c>
      <c r="BH5" s="46" t="s">
        <v>87</v>
      </c>
      <c r="BI5" s="46" t="s">
        <v>88</v>
      </c>
      <c r="BJ5" s="46" t="s">
        <v>87</v>
      </c>
      <c r="BK5" s="46" t="s">
        <v>88</v>
      </c>
      <c r="BL5" s="190"/>
    </row>
    <row r="6" spans="1:64" ht="18" customHeight="1">
      <c r="A6" s="58" t="s">
        <v>0</v>
      </c>
      <c r="B6" s="59"/>
      <c r="C6" s="59"/>
      <c r="D6" s="60"/>
      <c r="E6" s="59"/>
      <c r="F6" s="59"/>
      <c r="G6" s="59"/>
      <c r="H6" s="60"/>
      <c r="I6" s="59"/>
      <c r="J6" s="61"/>
      <c r="K6" s="59"/>
      <c r="L6" s="61"/>
      <c r="M6" s="59"/>
      <c r="N6" s="61"/>
      <c r="O6" s="59"/>
      <c r="P6" s="61"/>
      <c r="Q6" s="59"/>
      <c r="R6" s="61"/>
      <c r="S6" s="59"/>
      <c r="T6" s="61"/>
      <c r="U6" s="59"/>
      <c r="V6" s="61"/>
      <c r="W6" s="59"/>
      <c r="X6" s="61"/>
      <c r="Y6" s="59"/>
      <c r="Z6" s="61"/>
      <c r="AA6" s="59"/>
      <c r="AB6" s="59"/>
      <c r="AC6" s="59"/>
      <c r="AD6" s="61"/>
      <c r="AE6" s="59"/>
      <c r="AF6" s="61"/>
      <c r="AG6" s="59"/>
      <c r="AH6" s="61"/>
      <c r="AI6" s="59"/>
      <c r="AJ6" s="61"/>
      <c r="AK6" s="59"/>
      <c r="AL6" s="61"/>
      <c r="AM6" s="59"/>
      <c r="AN6" s="61"/>
      <c r="AO6" s="59"/>
      <c r="AP6" s="61"/>
      <c r="AQ6" s="59"/>
      <c r="AR6" s="61"/>
      <c r="AS6" s="59"/>
      <c r="AT6" s="61"/>
      <c r="AU6" s="59"/>
      <c r="AV6" s="61"/>
      <c r="AW6" s="59"/>
      <c r="AX6" s="61"/>
      <c r="AY6" s="59"/>
      <c r="AZ6" s="38"/>
      <c r="BA6" s="59"/>
      <c r="BB6" s="62"/>
      <c r="BC6" s="10"/>
      <c r="BD6" s="10"/>
      <c r="BE6" s="10"/>
      <c r="BF6" s="62">
        <v>5500</v>
      </c>
      <c r="BG6" s="10"/>
      <c r="BH6" s="62"/>
      <c r="BI6" s="10"/>
      <c r="BJ6" s="62"/>
      <c r="BK6" s="10"/>
      <c r="BL6" s="10"/>
    </row>
    <row r="7" spans="1:64" ht="15" customHeight="1">
      <c r="A7" s="58" t="s">
        <v>14</v>
      </c>
      <c r="B7" s="38">
        <f aca="true" t="shared" si="0" ref="B7:B26">BL7</f>
        <v>14760</v>
      </c>
      <c r="C7" s="38">
        <f aca="true" t="shared" si="1" ref="C7:C26">SUM(G7,AC7,AU7,AW7,AY7,BA7)</f>
        <v>1137</v>
      </c>
      <c r="D7" s="37">
        <f aca="true" t="shared" si="2" ref="D7:D26">C7/B7*100</f>
        <v>7.703252032520325</v>
      </c>
      <c r="E7" s="38">
        <v>393</v>
      </c>
      <c r="F7" s="38">
        <f>SUM(J7,L7,N7,R7,T7,V7,X7,Z7,P7)</f>
        <v>3008</v>
      </c>
      <c r="G7" s="38">
        <f>SUM(K7,M7,O7,Q7,S7,U7,W7,Y7,AA7)</f>
        <v>1024</v>
      </c>
      <c r="H7" s="37">
        <f aca="true" t="shared" si="3" ref="H7:H26">G7/F7*100</f>
        <v>34.04255319148936</v>
      </c>
      <c r="I7" s="38">
        <v>300</v>
      </c>
      <c r="J7" s="38">
        <v>285</v>
      </c>
      <c r="K7" s="38">
        <v>50</v>
      </c>
      <c r="L7" s="38">
        <v>730</v>
      </c>
      <c r="M7" s="38">
        <v>430</v>
      </c>
      <c r="N7" s="38">
        <v>1683</v>
      </c>
      <c r="O7" s="38">
        <v>494</v>
      </c>
      <c r="P7" s="38"/>
      <c r="Q7" s="38"/>
      <c r="R7" s="38"/>
      <c r="S7" s="38"/>
      <c r="T7" s="38">
        <v>210</v>
      </c>
      <c r="U7" s="38"/>
      <c r="V7" s="38">
        <v>30</v>
      </c>
      <c r="W7" s="38"/>
      <c r="X7" s="38">
        <v>70</v>
      </c>
      <c r="Y7" s="38">
        <v>50</v>
      </c>
      <c r="Z7" s="38"/>
      <c r="AA7" s="38"/>
      <c r="AB7" s="38">
        <f aca="true" t="shared" si="4" ref="AB7:AC26">SUM(AD7,AF7,AH7,AJ7,AL7,AN7,AP7,AR7)</f>
        <v>6971</v>
      </c>
      <c r="AC7" s="38">
        <f t="shared" si="4"/>
        <v>63</v>
      </c>
      <c r="AD7" s="38">
        <v>6971</v>
      </c>
      <c r="AE7" s="38">
        <v>63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41"/>
      <c r="AU7" s="38"/>
      <c r="AV7" s="38">
        <v>105</v>
      </c>
      <c r="AW7" s="38"/>
      <c r="AX7" s="38"/>
      <c r="AY7" s="38"/>
      <c r="AZ7" s="38">
        <f>SUM(BB7,BD7,BF7,BH7,BJ7)</f>
        <v>4676</v>
      </c>
      <c r="BA7" s="38">
        <f>SUM(BC7,BE7,BG7,BI7,BK7)</f>
        <v>50</v>
      </c>
      <c r="BB7" s="39">
        <v>80</v>
      </c>
      <c r="BC7" s="39"/>
      <c r="BD7" s="39">
        <v>603</v>
      </c>
      <c r="BE7" s="39"/>
      <c r="BF7" s="39">
        <v>2655</v>
      </c>
      <c r="BG7" s="39"/>
      <c r="BH7" s="40">
        <v>1338</v>
      </c>
      <c r="BI7" s="39">
        <v>50</v>
      </c>
      <c r="BJ7" s="42"/>
      <c r="BK7" s="39"/>
      <c r="BL7" s="39">
        <f aca="true" t="shared" si="5" ref="BL7:BL26">SUM(F7,AB7,AT7,AV7,AX7,AZ7)</f>
        <v>14760</v>
      </c>
    </row>
    <row r="8" spans="1:64" ht="15" customHeight="1">
      <c r="A8" s="58" t="s">
        <v>15</v>
      </c>
      <c r="B8" s="38">
        <f t="shared" si="0"/>
        <v>17532</v>
      </c>
      <c r="C8" s="38">
        <f t="shared" si="1"/>
        <v>3225</v>
      </c>
      <c r="D8" s="37">
        <f t="shared" si="2"/>
        <v>18.394934976043807</v>
      </c>
      <c r="E8" s="38">
        <v>801</v>
      </c>
      <c r="F8" s="38">
        <f aca="true" t="shared" si="6" ref="F8:F26">SUM(J8,L8,N8,R8,T8,V8,X8,Z8,P8)</f>
        <v>9608</v>
      </c>
      <c r="G8" s="38">
        <f>SUM(K8,M8,O8,Q8,S8,U8,W8,Y8,AA8)</f>
        <v>2265</v>
      </c>
      <c r="H8" s="37">
        <f t="shared" si="3"/>
        <v>23.574104912572853</v>
      </c>
      <c r="I8" s="38">
        <v>651</v>
      </c>
      <c r="J8" s="38">
        <v>4300</v>
      </c>
      <c r="K8" s="38">
        <v>636</v>
      </c>
      <c r="L8" s="38">
        <v>3120</v>
      </c>
      <c r="M8" s="38">
        <v>1298</v>
      </c>
      <c r="N8" s="38">
        <v>2048</v>
      </c>
      <c r="O8" s="38">
        <v>331</v>
      </c>
      <c r="P8" s="38"/>
      <c r="Q8" s="38"/>
      <c r="R8" s="38">
        <v>55</v>
      </c>
      <c r="S8" s="38"/>
      <c r="T8" s="38"/>
      <c r="U8" s="38"/>
      <c r="V8" s="38"/>
      <c r="W8" s="38"/>
      <c r="X8" s="38">
        <v>85</v>
      </c>
      <c r="Y8" s="38"/>
      <c r="Z8" s="38"/>
      <c r="AA8" s="38"/>
      <c r="AB8" s="38">
        <f t="shared" si="4"/>
        <v>4524</v>
      </c>
      <c r="AC8" s="38">
        <f t="shared" si="4"/>
        <v>700</v>
      </c>
      <c r="AD8" s="38">
        <v>4024</v>
      </c>
      <c r="AE8" s="38"/>
      <c r="AF8" s="38"/>
      <c r="AG8" s="38"/>
      <c r="AH8" s="38"/>
      <c r="AI8" s="38"/>
      <c r="AJ8" s="38"/>
      <c r="AK8" s="38"/>
      <c r="AL8" s="38">
        <v>500</v>
      </c>
      <c r="AM8" s="38">
        <v>700</v>
      </c>
      <c r="AN8" s="38"/>
      <c r="AO8" s="38"/>
      <c r="AP8" s="38"/>
      <c r="AQ8" s="38"/>
      <c r="AR8" s="38"/>
      <c r="AS8" s="38"/>
      <c r="AT8" s="41"/>
      <c r="AU8" s="38"/>
      <c r="AV8" s="38">
        <v>50</v>
      </c>
      <c r="AW8" s="38"/>
      <c r="AX8" s="38">
        <v>400</v>
      </c>
      <c r="AY8" s="38"/>
      <c r="AZ8" s="38">
        <f aca="true" t="shared" si="7" ref="AZ8:BA26">SUM(BB8,BD8,BF8,BH8,BJ8)</f>
        <v>2950</v>
      </c>
      <c r="BA8" s="38">
        <f t="shared" si="7"/>
        <v>260</v>
      </c>
      <c r="BB8" s="39">
        <v>575</v>
      </c>
      <c r="BC8" s="39"/>
      <c r="BD8" s="39">
        <v>145</v>
      </c>
      <c r="BE8" s="39"/>
      <c r="BF8" s="39">
        <v>1865</v>
      </c>
      <c r="BG8" s="39">
        <v>260</v>
      </c>
      <c r="BH8" s="40">
        <v>365</v>
      </c>
      <c r="BI8" s="39"/>
      <c r="BJ8" s="42"/>
      <c r="BK8" s="39"/>
      <c r="BL8" s="39">
        <f t="shared" si="5"/>
        <v>17532</v>
      </c>
    </row>
    <row r="9" spans="1:64" ht="15.75" customHeight="1">
      <c r="A9" s="58" t="s">
        <v>1</v>
      </c>
      <c r="B9" s="38">
        <f t="shared" si="0"/>
        <v>7054</v>
      </c>
      <c r="C9" s="38">
        <f t="shared" si="1"/>
        <v>1010</v>
      </c>
      <c r="D9" s="37">
        <f t="shared" si="2"/>
        <v>14.318117380209811</v>
      </c>
      <c r="E9" s="38">
        <v>315</v>
      </c>
      <c r="F9" s="38">
        <f t="shared" si="6"/>
        <v>3843</v>
      </c>
      <c r="G9" s="38">
        <f>SUM(K9,M9,O9,Q9,S9,U9,W9,Y9,AA9)</f>
        <v>810</v>
      </c>
      <c r="H9" s="37">
        <f t="shared" si="3"/>
        <v>21.07728337236534</v>
      </c>
      <c r="I9" s="38">
        <v>255</v>
      </c>
      <c r="J9" s="38">
        <v>1681</v>
      </c>
      <c r="K9" s="38">
        <v>350</v>
      </c>
      <c r="L9" s="38">
        <v>871</v>
      </c>
      <c r="M9" s="38"/>
      <c r="N9" s="38">
        <v>915</v>
      </c>
      <c r="O9" s="38">
        <v>460</v>
      </c>
      <c r="P9" s="38">
        <v>20</v>
      </c>
      <c r="Q9" s="38"/>
      <c r="R9" s="38"/>
      <c r="S9" s="38"/>
      <c r="T9" s="38">
        <v>356</v>
      </c>
      <c r="U9" s="38"/>
      <c r="V9" s="38"/>
      <c r="W9" s="38"/>
      <c r="X9" s="38"/>
      <c r="Y9" s="38"/>
      <c r="Z9" s="38"/>
      <c r="AA9" s="38"/>
      <c r="AB9" s="38">
        <f t="shared" si="4"/>
        <v>1180</v>
      </c>
      <c r="AC9" s="38">
        <f t="shared" si="4"/>
        <v>0</v>
      </c>
      <c r="AD9" s="38">
        <v>1180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41"/>
      <c r="AU9" s="38"/>
      <c r="AV9" s="38">
        <v>3</v>
      </c>
      <c r="AW9" s="38"/>
      <c r="AX9" s="38">
        <v>1</v>
      </c>
      <c r="AY9" s="38"/>
      <c r="AZ9" s="38">
        <f t="shared" si="7"/>
        <v>2027</v>
      </c>
      <c r="BA9" s="38">
        <f t="shared" si="7"/>
        <v>200</v>
      </c>
      <c r="BB9" s="39"/>
      <c r="BC9" s="39"/>
      <c r="BD9" s="39"/>
      <c r="BE9" s="39"/>
      <c r="BF9" s="39">
        <v>1912</v>
      </c>
      <c r="BG9" s="39">
        <v>160</v>
      </c>
      <c r="BH9" s="40">
        <v>115</v>
      </c>
      <c r="BI9" s="39">
        <v>40</v>
      </c>
      <c r="BJ9" s="42"/>
      <c r="BK9" s="39"/>
      <c r="BL9" s="39">
        <f t="shared" si="5"/>
        <v>7054</v>
      </c>
    </row>
    <row r="10" spans="1:64" ht="15" customHeight="1">
      <c r="A10" s="58" t="s">
        <v>2</v>
      </c>
      <c r="B10" s="38">
        <f t="shared" si="0"/>
        <v>16676</v>
      </c>
      <c r="C10" s="38">
        <f t="shared" si="1"/>
        <v>2036</v>
      </c>
      <c r="D10" s="37">
        <f t="shared" si="2"/>
        <v>12.209162868793475</v>
      </c>
      <c r="E10" s="38">
        <v>563</v>
      </c>
      <c r="F10" s="38">
        <f t="shared" si="6"/>
        <v>10958</v>
      </c>
      <c r="G10" s="38">
        <f aca="true" t="shared" si="8" ref="G10:G26">SUM(K10,M10,O10,Q10,S10,U10,W10,Y10,AA10)</f>
        <v>1517</v>
      </c>
      <c r="H10" s="37">
        <f t="shared" si="3"/>
        <v>13.84376711078664</v>
      </c>
      <c r="I10" s="38">
        <v>559</v>
      </c>
      <c r="J10" s="38">
        <v>6682</v>
      </c>
      <c r="K10" s="38">
        <v>857</v>
      </c>
      <c r="L10" s="38">
        <v>3116</v>
      </c>
      <c r="M10" s="38">
        <v>560</v>
      </c>
      <c r="N10" s="38">
        <v>870</v>
      </c>
      <c r="O10" s="38">
        <v>80</v>
      </c>
      <c r="P10" s="38"/>
      <c r="Q10" s="38"/>
      <c r="R10" s="38">
        <v>30</v>
      </c>
      <c r="S10" s="38"/>
      <c r="T10" s="38">
        <v>240</v>
      </c>
      <c r="U10" s="38"/>
      <c r="V10" s="38">
        <v>20</v>
      </c>
      <c r="W10" s="38">
        <v>20</v>
      </c>
      <c r="X10" s="38"/>
      <c r="Y10" s="38"/>
      <c r="Z10" s="38"/>
      <c r="AA10" s="38"/>
      <c r="AB10" s="38">
        <f t="shared" si="4"/>
        <v>5005</v>
      </c>
      <c r="AC10" s="38">
        <f t="shared" si="4"/>
        <v>398</v>
      </c>
      <c r="AD10" s="38">
        <v>4585</v>
      </c>
      <c r="AE10" s="38"/>
      <c r="AF10" s="38"/>
      <c r="AG10" s="38"/>
      <c r="AH10" s="38"/>
      <c r="AI10" s="38"/>
      <c r="AJ10" s="38"/>
      <c r="AK10" s="38"/>
      <c r="AL10" s="38">
        <v>420</v>
      </c>
      <c r="AM10" s="38"/>
      <c r="AN10" s="38">
        <v>0</v>
      </c>
      <c r="AO10" s="38">
        <v>398</v>
      </c>
      <c r="AP10" s="38"/>
      <c r="AQ10" s="38"/>
      <c r="AR10" s="38"/>
      <c r="AS10" s="38"/>
      <c r="AT10" s="41"/>
      <c r="AU10" s="38"/>
      <c r="AV10" s="38">
        <v>131</v>
      </c>
      <c r="AW10" s="38"/>
      <c r="AX10" s="38">
        <v>263</v>
      </c>
      <c r="AY10" s="38">
        <v>21</v>
      </c>
      <c r="AZ10" s="38">
        <f t="shared" si="7"/>
        <v>319</v>
      </c>
      <c r="BA10" s="38">
        <f t="shared" si="7"/>
        <v>100</v>
      </c>
      <c r="BB10" s="39"/>
      <c r="BC10" s="39"/>
      <c r="BD10" s="39"/>
      <c r="BE10" s="39"/>
      <c r="BF10" s="39">
        <v>195</v>
      </c>
      <c r="BG10" s="39"/>
      <c r="BH10" s="40">
        <v>124</v>
      </c>
      <c r="BI10" s="39">
        <v>100</v>
      </c>
      <c r="BJ10" s="42"/>
      <c r="BK10" s="39"/>
      <c r="BL10" s="39">
        <f t="shared" si="5"/>
        <v>16676</v>
      </c>
    </row>
    <row r="11" spans="1:64" ht="15.75" customHeight="1">
      <c r="A11" s="58" t="s">
        <v>89</v>
      </c>
      <c r="B11" s="38">
        <f t="shared" si="0"/>
        <v>27754</v>
      </c>
      <c r="C11" s="38">
        <f t="shared" si="1"/>
        <v>2866</v>
      </c>
      <c r="D11" s="37">
        <f t="shared" si="2"/>
        <v>10.326439432153924</v>
      </c>
      <c r="E11" s="38">
        <v>1566</v>
      </c>
      <c r="F11" s="38">
        <f t="shared" si="6"/>
        <v>7518</v>
      </c>
      <c r="G11" s="38">
        <f t="shared" si="8"/>
        <v>1851</v>
      </c>
      <c r="H11" s="37">
        <f t="shared" si="3"/>
        <v>24.62090981644054</v>
      </c>
      <c r="I11" s="38">
        <v>1251</v>
      </c>
      <c r="J11" s="38">
        <v>1754</v>
      </c>
      <c r="K11" s="38">
        <v>224</v>
      </c>
      <c r="L11" s="38">
        <v>1903</v>
      </c>
      <c r="M11" s="38">
        <v>231</v>
      </c>
      <c r="N11" s="38">
        <v>3099</v>
      </c>
      <c r="O11" s="38">
        <v>1278</v>
      </c>
      <c r="P11" s="38"/>
      <c r="Q11" s="38"/>
      <c r="R11" s="38">
        <v>154</v>
      </c>
      <c r="S11" s="38"/>
      <c r="T11" s="38">
        <v>490</v>
      </c>
      <c r="U11" s="38"/>
      <c r="V11" s="38">
        <v>118</v>
      </c>
      <c r="W11" s="38">
        <v>118</v>
      </c>
      <c r="X11" s="38"/>
      <c r="Y11" s="38"/>
      <c r="Z11" s="38"/>
      <c r="AA11" s="38"/>
      <c r="AB11" s="38">
        <f t="shared" si="4"/>
        <v>14979</v>
      </c>
      <c r="AC11" s="38">
        <f t="shared" si="4"/>
        <v>0</v>
      </c>
      <c r="AD11" s="38">
        <v>14979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41"/>
      <c r="AU11" s="38"/>
      <c r="AV11" s="38">
        <v>10</v>
      </c>
      <c r="AW11" s="38"/>
      <c r="AX11" s="38"/>
      <c r="AY11" s="38"/>
      <c r="AZ11" s="38">
        <f t="shared" si="7"/>
        <v>5247</v>
      </c>
      <c r="BA11" s="38">
        <f t="shared" si="7"/>
        <v>1015</v>
      </c>
      <c r="BB11" s="39">
        <v>600</v>
      </c>
      <c r="BC11" s="39"/>
      <c r="BD11" s="39"/>
      <c r="BE11" s="39"/>
      <c r="BF11" s="39">
        <v>4447</v>
      </c>
      <c r="BG11" s="39">
        <v>1015</v>
      </c>
      <c r="BH11" s="40">
        <v>200</v>
      </c>
      <c r="BI11" s="39"/>
      <c r="BJ11" s="42"/>
      <c r="BK11" s="39"/>
      <c r="BL11" s="39">
        <f t="shared" si="5"/>
        <v>27754</v>
      </c>
    </row>
    <row r="12" spans="1:64" ht="14.25" customHeight="1">
      <c r="A12" s="63" t="s">
        <v>3</v>
      </c>
      <c r="B12" s="38">
        <f t="shared" si="0"/>
        <v>55202</v>
      </c>
      <c r="C12" s="38">
        <f t="shared" si="1"/>
        <v>2470</v>
      </c>
      <c r="D12" s="37">
        <f t="shared" si="2"/>
        <v>4.47447556247962</v>
      </c>
      <c r="E12" s="38">
        <v>753</v>
      </c>
      <c r="F12" s="38">
        <f t="shared" si="6"/>
        <v>36299</v>
      </c>
      <c r="G12" s="38">
        <f t="shared" si="8"/>
        <v>1740</v>
      </c>
      <c r="H12" s="37">
        <f t="shared" si="3"/>
        <v>4.793520482657924</v>
      </c>
      <c r="I12" s="41">
        <v>603</v>
      </c>
      <c r="J12" s="41">
        <v>23957</v>
      </c>
      <c r="K12" s="41">
        <v>1620</v>
      </c>
      <c r="L12" s="41">
        <v>7532</v>
      </c>
      <c r="M12" s="41">
        <v>120</v>
      </c>
      <c r="N12" s="41">
        <v>1953</v>
      </c>
      <c r="O12" s="41"/>
      <c r="P12" s="41">
        <v>360</v>
      </c>
      <c r="Q12" s="41"/>
      <c r="R12" s="41">
        <v>385</v>
      </c>
      <c r="S12" s="41"/>
      <c r="T12" s="41">
        <v>293</v>
      </c>
      <c r="U12" s="41"/>
      <c r="V12" s="41">
        <v>1819</v>
      </c>
      <c r="W12" s="41"/>
      <c r="X12" s="41"/>
      <c r="Y12" s="41"/>
      <c r="Z12" s="41"/>
      <c r="AA12" s="41"/>
      <c r="AB12" s="38">
        <f t="shared" si="4"/>
        <v>13520</v>
      </c>
      <c r="AC12" s="38">
        <f t="shared" si="4"/>
        <v>730</v>
      </c>
      <c r="AD12" s="41">
        <v>12920</v>
      </c>
      <c r="AE12" s="41">
        <v>730</v>
      </c>
      <c r="AF12" s="41">
        <v>0</v>
      </c>
      <c r="AG12" s="41"/>
      <c r="AH12" s="41">
        <v>0</v>
      </c>
      <c r="AI12" s="41"/>
      <c r="AJ12" s="41">
        <v>600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>
        <v>36</v>
      </c>
      <c r="AW12" s="41"/>
      <c r="AX12" s="41">
        <v>44</v>
      </c>
      <c r="AY12" s="41"/>
      <c r="AZ12" s="38">
        <f t="shared" si="7"/>
        <v>5303</v>
      </c>
      <c r="BA12" s="38">
        <f t="shared" si="7"/>
        <v>0</v>
      </c>
      <c r="BB12" s="42">
        <v>709</v>
      </c>
      <c r="BC12" s="42"/>
      <c r="BD12" s="42"/>
      <c r="BE12" s="42"/>
      <c r="BF12" s="42">
        <v>4564</v>
      </c>
      <c r="BG12" s="42"/>
      <c r="BH12" s="43">
        <v>30</v>
      </c>
      <c r="BI12" s="42"/>
      <c r="BJ12" s="42"/>
      <c r="BK12" s="42"/>
      <c r="BL12" s="39">
        <f t="shared" si="5"/>
        <v>55202</v>
      </c>
    </row>
    <row r="13" spans="1:64" ht="15" customHeight="1">
      <c r="A13" s="63" t="s">
        <v>4</v>
      </c>
      <c r="B13" s="38">
        <f t="shared" si="0"/>
        <v>74360.5</v>
      </c>
      <c r="C13" s="38">
        <f t="shared" si="1"/>
        <v>1951</v>
      </c>
      <c r="D13" s="37">
        <f t="shared" si="2"/>
        <v>2.623704789505181</v>
      </c>
      <c r="E13" s="38">
        <v>760</v>
      </c>
      <c r="F13" s="38">
        <f t="shared" si="6"/>
        <v>30279</v>
      </c>
      <c r="G13" s="38">
        <f t="shared" si="8"/>
        <v>1921</v>
      </c>
      <c r="H13" s="37">
        <f t="shared" si="3"/>
        <v>6.344331054526239</v>
      </c>
      <c r="I13" s="41">
        <v>760</v>
      </c>
      <c r="J13" s="38">
        <v>9650</v>
      </c>
      <c r="K13" s="41"/>
      <c r="L13" s="38">
        <v>12773</v>
      </c>
      <c r="M13" s="41">
        <v>1272</v>
      </c>
      <c r="N13" s="38">
        <v>5034</v>
      </c>
      <c r="O13" s="41">
        <v>509</v>
      </c>
      <c r="P13" s="38">
        <v>625</v>
      </c>
      <c r="Q13" s="41"/>
      <c r="R13" s="38">
        <v>150</v>
      </c>
      <c r="S13" s="41"/>
      <c r="T13" s="38">
        <v>130</v>
      </c>
      <c r="U13" s="41"/>
      <c r="V13" s="38">
        <v>1867</v>
      </c>
      <c r="W13" s="41">
        <v>140</v>
      </c>
      <c r="X13" s="38">
        <v>50</v>
      </c>
      <c r="Y13" s="41"/>
      <c r="Z13" s="38"/>
      <c r="AA13" s="41"/>
      <c r="AB13" s="38">
        <f t="shared" si="4"/>
        <v>32458</v>
      </c>
      <c r="AC13" s="38">
        <f t="shared" si="4"/>
        <v>0</v>
      </c>
      <c r="AD13" s="38">
        <v>28777</v>
      </c>
      <c r="AE13" s="41"/>
      <c r="AF13" s="38"/>
      <c r="AG13" s="41"/>
      <c r="AH13" s="38"/>
      <c r="AI13" s="41"/>
      <c r="AJ13" s="38">
        <v>3681</v>
      </c>
      <c r="AK13" s="41"/>
      <c r="AL13" s="38"/>
      <c r="AM13" s="41"/>
      <c r="AN13" s="38"/>
      <c r="AO13" s="41"/>
      <c r="AP13" s="38"/>
      <c r="AQ13" s="41"/>
      <c r="AR13" s="38"/>
      <c r="AS13" s="41"/>
      <c r="AT13" s="41"/>
      <c r="AU13" s="41"/>
      <c r="AV13" s="38">
        <v>131.5</v>
      </c>
      <c r="AW13" s="41"/>
      <c r="AX13" s="38">
        <v>177</v>
      </c>
      <c r="AY13" s="41">
        <v>30</v>
      </c>
      <c r="AZ13" s="38">
        <f t="shared" si="7"/>
        <v>11315</v>
      </c>
      <c r="BA13" s="38">
        <f t="shared" si="7"/>
        <v>0</v>
      </c>
      <c r="BB13" s="39">
        <v>3128</v>
      </c>
      <c r="BC13" s="42"/>
      <c r="BD13" s="39"/>
      <c r="BE13" s="42"/>
      <c r="BF13" s="39">
        <v>8187</v>
      </c>
      <c r="BG13" s="42"/>
      <c r="BH13" s="40"/>
      <c r="BI13" s="42"/>
      <c r="BJ13" s="42"/>
      <c r="BK13" s="42"/>
      <c r="BL13" s="39">
        <f t="shared" si="5"/>
        <v>74360.5</v>
      </c>
    </row>
    <row r="14" spans="1:64" ht="15" customHeight="1">
      <c r="A14" s="58" t="s">
        <v>5</v>
      </c>
      <c r="B14" s="38">
        <f t="shared" si="0"/>
        <v>22486</v>
      </c>
      <c r="C14" s="38">
        <f t="shared" si="1"/>
        <v>2240</v>
      </c>
      <c r="D14" s="37">
        <f t="shared" si="2"/>
        <v>9.96175398025438</v>
      </c>
      <c r="E14" s="38">
        <v>1943</v>
      </c>
      <c r="F14" s="38">
        <f t="shared" si="6"/>
        <v>7549</v>
      </c>
      <c r="G14" s="38">
        <f t="shared" si="8"/>
        <v>1109</v>
      </c>
      <c r="H14" s="37">
        <f t="shared" si="3"/>
        <v>14.690687508279243</v>
      </c>
      <c r="I14" s="38">
        <v>812</v>
      </c>
      <c r="J14" s="38">
        <v>4005</v>
      </c>
      <c r="K14" s="38">
        <v>535</v>
      </c>
      <c r="L14" s="38">
        <v>857</v>
      </c>
      <c r="M14" s="38">
        <v>25</v>
      </c>
      <c r="N14" s="38">
        <v>1774</v>
      </c>
      <c r="O14" s="38">
        <v>549</v>
      </c>
      <c r="P14" s="38">
        <v>90</v>
      </c>
      <c r="Q14" s="38"/>
      <c r="R14" s="38">
        <v>170</v>
      </c>
      <c r="S14" s="38"/>
      <c r="T14" s="38">
        <v>283</v>
      </c>
      <c r="U14" s="38"/>
      <c r="V14" s="38">
        <v>370</v>
      </c>
      <c r="W14" s="38"/>
      <c r="X14" s="38"/>
      <c r="Y14" s="38"/>
      <c r="Z14" s="38"/>
      <c r="AA14" s="38"/>
      <c r="AB14" s="38">
        <f t="shared" si="4"/>
        <v>13468</v>
      </c>
      <c r="AC14" s="38">
        <f t="shared" si="4"/>
        <v>1091</v>
      </c>
      <c r="AD14" s="38">
        <v>12763</v>
      </c>
      <c r="AE14" s="38">
        <v>681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>
        <v>705</v>
      </c>
      <c r="AQ14" s="38">
        <v>410</v>
      </c>
      <c r="AR14" s="38"/>
      <c r="AS14" s="38"/>
      <c r="AT14" s="41"/>
      <c r="AU14" s="38"/>
      <c r="AV14" s="38">
        <v>10</v>
      </c>
      <c r="AW14" s="38"/>
      <c r="AX14" s="38">
        <v>8</v>
      </c>
      <c r="AY14" s="38"/>
      <c r="AZ14" s="38">
        <f t="shared" si="7"/>
        <v>1451</v>
      </c>
      <c r="BA14" s="38">
        <f t="shared" si="7"/>
        <v>40</v>
      </c>
      <c r="BB14" s="39">
        <v>80</v>
      </c>
      <c r="BC14" s="39"/>
      <c r="BD14" s="39"/>
      <c r="BE14" s="39"/>
      <c r="BF14" s="39">
        <v>1131</v>
      </c>
      <c r="BG14" s="39">
        <v>40</v>
      </c>
      <c r="BH14" s="40">
        <v>240</v>
      </c>
      <c r="BI14" s="39"/>
      <c r="BJ14" s="42"/>
      <c r="BK14" s="39"/>
      <c r="BL14" s="39">
        <f t="shared" si="5"/>
        <v>22486</v>
      </c>
    </row>
    <row r="15" spans="1:64" ht="17.25" customHeight="1">
      <c r="A15" s="58" t="s">
        <v>6</v>
      </c>
      <c r="B15" s="38">
        <f t="shared" si="0"/>
        <v>29386</v>
      </c>
      <c r="C15" s="38">
        <f t="shared" si="1"/>
        <v>920</v>
      </c>
      <c r="D15" s="37">
        <f t="shared" si="2"/>
        <v>3.13074253045668</v>
      </c>
      <c r="E15" s="38">
        <v>270</v>
      </c>
      <c r="F15" s="38">
        <f t="shared" si="6"/>
        <v>14986</v>
      </c>
      <c r="G15" s="38">
        <f t="shared" si="8"/>
        <v>920</v>
      </c>
      <c r="H15" s="37">
        <f t="shared" si="3"/>
        <v>6.139063125583879</v>
      </c>
      <c r="I15" s="38">
        <v>270</v>
      </c>
      <c r="J15" s="38">
        <v>5468</v>
      </c>
      <c r="K15" s="38"/>
      <c r="L15" s="38">
        <v>5366</v>
      </c>
      <c r="M15" s="38">
        <v>820</v>
      </c>
      <c r="N15" s="38">
        <v>1669</v>
      </c>
      <c r="O15" s="38">
        <v>100</v>
      </c>
      <c r="P15" s="38">
        <v>2239</v>
      </c>
      <c r="Q15" s="38"/>
      <c r="R15" s="38"/>
      <c r="S15" s="38"/>
      <c r="T15" s="38"/>
      <c r="U15" s="38"/>
      <c r="V15" s="38">
        <v>244</v>
      </c>
      <c r="W15" s="38"/>
      <c r="X15" s="38"/>
      <c r="Y15" s="38"/>
      <c r="Z15" s="38"/>
      <c r="AA15" s="38"/>
      <c r="AB15" s="38">
        <f t="shared" si="4"/>
        <v>13603</v>
      </c>
      <c r="AC15" s="38">
        <f t="shared" si="4"/>
        <v>0</v>
      </c>
      <c r="AD15" s="38">
        <v>11945</v>
      </c>
      <c r="AE15" s="38"/>
      <c r="AF15" s="38"/>
      <c r="AG15" s="38"/>
      <c r="AH15" s="38"/>
      <c r="AI15" s="38"/>
      <c r="AJ15" s="38">
        <v>1658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41"/>
      <c r="AU15" s="38"/>
      <c r="AV15" s="38"/>
      <c r="AW15" s="38"/>
      <c r="AX15" s="38"/>
      <c r="AY15" s="38"/>
      <c r="AZ15" s="38">
        <f t="shared" si="7"/>
        <v>797</v>
      </c>
      <c r="BA15" s="38">
        <f t="shared" si="7"/>
        <v>0</v>
      </c>
      <c r="BB15" s="39">
        <v>164</v>
      </c>
      <c r="BC15" s="39"/>
      <c r="BD15" s="39"/>
      <c r="BE15" s="39"/>
      <c r="BF15" s="39">
        <v>633</v>
      </c>
      <c r="BG15" s="39"/>
      <c r="BH15" s="40"/>
      <c r="BI15" s="39"/>
      <c r="BJ15" s="42"/>
      <c r="BK15" s="39"/>
      <c r="BL15" s="39">
        <f t="shared" si="5"/>
        <v>29386</v>
      </c>
    </row>
    <row r="16" spans="1:64" ht="15.75" customHeight="1">
      <c r="A16" s="63" t="s">
        <v>7</v>
      </c>
      <c r="B16" s="38">
        <f t="shared" si="0"/>
        <v>19087</v>
      </c>
      <c r="C16" s="38">
        <f t="shared" si="1"/>
        <v>1852</v>
      </c>
      <c r="D16" s="37">
        <f t="shared" si="2"/>
        <v>9.702939173259287</v>
      </c>
      <c r="E16" s="38">
        <v>430</v>
      </c>
      <c r="F16" s="38">
        <f t="shared" si="6"/>
        <v>3755</v>
      </c>
      <c r="G16" s="38">
        <f t="shared" si="8"/>
        <v>610</v>
      </c>
      <c r="H16" s="37">
        <f t="shared" si="3"/>
        <v>16.245006657789617</v>
      </c>
      <c r="I16" s="41">
        <v>290</v>
      </c>
      <c r="J16" s="41">
        <v>0</v>
      </c>
      <c r="K16" s="41"/>
      <c r="L16" s="41">
        <v>2708</v>
      </c>
      <c r="M16" s="41">
        <v>290</v>
      </c>
      <c r="N16" s="41">
        <v>626</v>
      </c>
      <c r="O16" s="41">
        <v>320</v>
      </c>
      <c r="P16" s="41"/>
      <c r="Q16" s="41"/>
      <c r="R16" s="41">
        <v>300</v>
      </c>
      <c r="S16" s="41"/>
      <c r="T16" s="41">
        <v>121</v>
      </c>
      <c r="U16" s="41"/>
      <c r="V16" s="41"/>
      <c r="W16" s="41"/>
      <c r="X16" s="41"/>
      <c r="Y16" s="41"/>
      <c r="Z16" s="41"/>
      <c r="AA16" s="41"/>
      <c r="AB16" s="38">
        <f t="shared" si="4"/>
        <v>12270</v>
      </c>
      <c r="AC16" s="38">
        <f t="shared" si="4"/>
        <v>321</v>
      </c>
      <c r="AD16" s="41">
        <v>12270</v>
      </c>
      <c r="AE16" s="41">
        <v>321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38">
        <f>SUM(BB16,BD16,BF16,BH16,BJ16)</f>
        <v>3062</v>
      </c>
      <c r="BA16" s="38">
        <f t="shared" si="7"/>
        <v>921</v>
      </c>
      <c r="BB16" s="42">
        <v>656</v>
      </c>
      <c r="BC16" s="42"/>
      <c r="BD16" s="42">
        <v>0</v>
      </c>
      <c r="BE16" s="42"/>
      <c r="BF16" s="42">
        <v>1328</v>
      </c>
      <c r="BG16" s="42">
        <v>721</v>
      </c>
      <c r="BH16" s="43">
        <v>1078</v>
      </c>
      <c r="BI16" s="42">
        <v>200</v>
      </c>
      <c r="BJ16" s="42"/>
      <c r="BK16" s="42"/>
      <c r="BL16" s="39">
        <f t="shared" si="5"/>
        <v>19087</v>
      </c>
    </row>
    <row r="17" spans="1:64" ht="14.25" customHeight="1">
      <c r="A17" s="58" t="s">
        <v>8</v>
      </c>
      <c r="B17" s="38">
        <f t="shared" si="0"/>
        <v>13282</v>
      </c>
      <c r="C17" s="38">
        <f t="shared" si="1"/>
        <v>640</v>
      </c>
      <c r="D17" s="37">
        <f t="shared" si="2"/>
        <v>4.818551422978467</v>
      </c>
      <c r="E17" s="38">
        <v>240</v>
      </c>
      <c r="F17" s="38">
        <f t="shared" si="6"/>
        <v>2170</v>
      </c>
      <c r="G17" s="38">
        <f t="shared" si="8"/>
        <v>640</v>
      </c>
      <c r="H17" s="37">
        <f t="shared" si="3"/>
        <v>29.493087557603687</v>
      </c>
      <c r="I17" s="38">
        <v>240</v>
      </c>
      <c r="J17" s="38">
        <v>145</v>
      </c>
      <c r="K17" s="38">
        <v>95</v>
      </c>
      <c r="L17" s="38">
        <v>585</v>
      </c>
      <c r="M17" s="38">
        <v>45</v>
      </c>
      <c r="N17" s="38">
        <v>1050</v>
      </c>
      <c r="O17" s="38">
        <v>500</v>
      </c>
      <c r="P17" s="38"/>
      <c r="Q17" s="38"/>
      <c r="R17" s="38">
        <v>390</v>
      </c>
      <c r="S17" s="38"/>
      <c r="T17" s="38"/>
      <c r="U17" s="38"/>
      <c r="V17" s="38"/>
      <c r="W17" s="38"/>
      <c r="X17" s="38"/>
      <c r="Y17" s="38"/>
      <c r="Z17" s="38"/>
      <c r="AA17" s="38"/>
      <c r="AB17" s="38">
        <f t="shared" si="4"/>
        <v>10154</v>
      </c>
      <c r="AC17" s="38">
        <f t="shared" si="4"/>
        <v>0</v>
      </c>
      <c r="AD17" s="38">
        <v>10154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41"/>
      <c r="AU17" s="38"/>
      <c r="AV17" s="38">
        <v>10</v>
      </c>
      <c r="AW17" s="38"/>
      <c r="AX17" s="38">
        <v>13</v>
      </c>
      <c r="AY17" s="38"/>
      <c r="AZ17" s="38">
        <f t="shared" si="7"/>
        <v>935</v>
      </c>
      <c r="BA17" s="38">
        <f t="shared" si="7"/>
        <v>0</v>
      </c>
      <c r="BB17" s="39">
        <v>100</v>
      </c>
      <c r="BC17" s="39"/>
      <c r="BD17" s="39"/>
      <c r="BE17" s="39"/>
      <c r="BF17" s="39">
        <v>415</v>
      </c>
      <c r="BG17" s="39"/>
      <c r="BH17" s="40">
        <v>420</v>
      </c>
      <c r="BI17" s="39"/>
      <c r="BJ17" s="42"/>
      <c r="BK17" s="39"/>
      <c r="BL17" s="39">
        <f t="shared" si="5"/>
        <v>13282</v>
      </c>
    </row>
    <row r="18" spans="1:64" ht="15.75" customHeight="1">
      <c r="A18" s="63" t="s">
        <v>16</v>
      </c>
      <c r="B18" s="38">
        <f t="shared" si="0"/>
        <v>30953</v>
      </c>
      <c r="C18" s="38">
        <f t="shared" si="1"/>
        <v>3372</v>
      </c>
      <c r="D18" s="37">
        <f t="shared" si="2"/>
        <v>10.893935967434496</v>
      </c>
      <c r="E18" s="38">
        <v>1211</v>
      </c>
      <c r="F18" s="38">
        <f t="shared" si="6"/>
        <v>10343</v>
      </c>
      <c r="G18" s="38">
        <f t="shared" si="8"/>
        <v>2348</v>
      </c>
      <c r="H18" s="37">
        <f t="shared" si="3"/>
        <v>22.701343904089722</v>
      </c>
      <c r="I18" s="41">
        <v>981</v>
      </c>
      <c r="J18" s="41">
        <v>780</v>
      </c>
      <c r="K18" s="41"/>
      <c r="L18" s="41">
        <v>7696</v>
      </c>
      <c r="M18" s="41">
        <v>1545</v>
      </c>
      <c r="N18" s="41">
        <v>1669</v>
      </c>
      <c r="O18" s="41">
        <v>803</v>
      </c>
      <c r="P18" s="41"/>
      <c r="Q18" s="41"/>
      <c r="R18" s="41"/>
      <c r="S18" s="41"/>
      <c r="T18" s="41">
        <v>147</v>
      </c>
      <c r="U18" s="41"/>
      <c r="V18" s="41">
        <v>51</v>
      </c>
      <c r="W18" s="41"/>
      <c r="X18" s="41"/>
      <c r="Y18" s="41"/>
      <c r="Z18" s="41"/>
      <c r="AA18" s="41"/>
      <c r="AB18" s="38">
        <f t="shared" si="4"/>
        <v>17420</v>
      </c>
      <c r="AC18" s="38">
        <f t="shared" si="4"/>
        <v>185</v>
      </c>
      <c r="AD18" s="41">
        <v>17170</v>
      </c>
      <c r="AE18" s="41">
        <v>185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>
        <v>250</v>
      </c>
      <c r="AS18" s="41"/>
      <c r="AT18" s="41"/>
      <c r="AU18" s="41"/>
      <c r="AV18" s="41"/>
      <c r="AW18" s="41"/>
      <c r="AX18" s="41"/>
      <c r="AY18" s="41"/>
      <c r="AZ18" s="38">
        <f t="shared" si="7"/>
        <v>3190</v>
      </c>
      <c r="BA18" s="38">
        <f t="shared" si="7"/>
        <v>839</v>
      </c>
      <c r="BB18" s="42">
        <v>854</v>
      </c>
      <c r="BC18" s="42"/>
      <c r="BD18" s="42"/>
      <c r="BE18" s="42"/>
      <c r="BF18" s="42">
        <v>1769</v>
      </c>
      <c r="BG18" s="42">
        <v>554</v>
      </c>
      <c r="BH18" s="43">
        <v>567</v>
      </c>
      <c r="BI18" s="42">
        <v>285</v>
      </c>
      <c r="BJ18" s="42"/>
      <c r="BK18" s="42"/>
      <c r="BL18" s="39">
        <f t="shared" si="5"/>
        <v>30953</v>
      </c>
    </row>
    <row r="19" spans="1:64" ht="14.25" customHeight="1">
      <c r="A19" s="63" t="s">
        <v>9</v>
      </c>
      <c r="B19" s="38">
        <f t="shared" si="0"/>
        <v>15388</v>
      </c>
      <c r="C19" s="38">
        <f>SUM(G19,AC19,AU19,AW19,AY19,BA19)</f>
        <v>3146</v>
      </c>
      <c r="D19" s="37">
        <f t="shared" si="2"/>
        <v>20.444502209513907</v>
      </c>
      <c r="E19" s="38">
        <v>632</v>
      </c>
      <c r="F19" s="38">
        <f t="shared" si="6"/>
        <v>8260</v>
      </c>
      <c r="G19" s="38">
        <f t="shared" si="8"/>
        <v>2288</v>
      </c>
      <c r="H19" s="37">
        <f t="shared" si="3"/>
        <v>27.699757869249396</v>
      </c>
      <c r="I19" s="41">
        <v>453</v>
      </c>
      <c r="J19" s="41">
        <v>3730</v>
      </c>
      <c r="K19" s="41">
        <v>1069</v>
      </c>
      <c r="L19" s="41">
        <v>3503</v>
      </c>
      <c r="M19" s="41">
        <v>798</v>
      </c>
      <c r="N19" s="41">
        <v>737</v>
      </c>
      <c r="O19" s="41">
        <v>421</v>
      </c>
      <c r="P19" s="41"/>
      <c r="Q19" s="41"/>
      <c r="R19" s="41"/>
      <c r="S19" s="41"/>
      <c r="T19" s="41">
        <v>127</v>
      </c>
      <c r="U19" s="41"/>
      <c r="V19" s="41">
        <v>163</v>
      </c>
      <c r="W19" s="41"/>
      <c r="X19" s="41"/>
      <c r="Y19" s="41"/>
      <c r="Z19" s="41"/>
      <c r="AA19" s="41"/>
      <c r="AB19" s="38">
        <f t="shared" si="4"/>
        <v>5035</v>
      </c>
      <c r="AC19" s="38">
        <f t="shared" si="4"/>
        <v>409</v>
      </c>
      <c r="AD19" s="41">
        <v>5015</v>
      </c>
      <c r="AE19" s="41">
        <v>409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>
        <v>20</v>
      </c>
      <c r="AQ19" s="41"/>
      <c r="AR19" s="41"/>
      <c r="AS19" s="41"/>
      <c r="AT19" s="41"/>
      <c r="AU19" s="41"/>
      <c r="AV19" s="41">
        <v>3</v>
      </c>
      <c r="AW19" s="41"/>
      <c r="AX19" s="41">
        <v>1</v>
      </c>
      <c r="AY19" s="41"/>
      <c r="AZ19" s="38">
        <f t="shared" si="7"/>
        <v>2089</v>
      </c>
      <c r="BA19" s="38">
        <f t="shared" si="7"/>
        <v>449</v>
      </c>
      <c r="BB19" s="42">
        <v>759</v>
      </c>
      <c r="BC19" s="42"/>
      <c r="BD19" s="42"/>
      <c r="BE19" s="42"/>
      <c r="BF19" s="42">
        <v>1230</v>
      </c>
      <c r="BG19" s="42">
        <v>449</v>
      </c>
      <c r="BH19" s="43">
        <v>100</v>
      </c>
      <c r="BI19" s="42"/>
      <c r="BJ19" s="42"/>
      <c r="BK19" s="42"/>
      <c r="BL19" s="39">
        <f t="shared" si="5"/>
        <v>15388</v>
      </c>
    </row>
    <row r="20" spans="1:64" ht="17.25" customHeight="1">
      <c r="A20" s="63" t="s">
        <v>10</v>
      </c>
      <c r="B20" s="38">
        <f t="shared" si="0"/>
        <v>22626</v>
      </c>
      <c r="C20" s="38">
        <f t="shared" si="1"/>
        <v>2428</v>
      </c>
      <c r="D20" s="37">
        <f t="shared" si="2"/>
        <v>10.731017413594978</v>
      </c>
      <c r="E20" s="38">
        <v>632</v>
      </c>
      <c r="F20" s="38">
        <f t="shared" si="6"/>
        <v>8266</v>
      </c>
      <c r="G20" s="38">
        <f t="shared" si="8"/>
        <v>1604</v>
      </c>
      <c r="H20" s="37">
        <f t="shared" si="3"/>
        <v>19.40479070892814</v>
      </c>
      <c r="I20" s="41">
        <v>456</v>
      </c>
      <c r="J20" s="41">
        <v>1993</v>
      </c>
      <c r="K20" s="41"/>
      <c r="L20" s="41">
        <v>3168</v>
      </c>
      <c r="M20" s="41">
        <v>444</v>
      </c>
      <c r="N20" s="41">
        <v>2490</v>
      </c>
      <c r="O20" s="41">
        <v>1160</v>
      </c>
      <c r="P20" s="41"/>
      <c r="Q20" s="41"/>
      <c r="R20" s="41">
        <v>430</v>
      </c>
      <c r="S20" s="41"/>
      <c r="T20" s="41">
        <v>185</v>
      </c>
      <c r="U20" s="41"/>
      <c r="V20" s="41"/>
      <c r="W20" s="41"/>
      <c r="X20" s="41"/>
      <c r="Y20" s="41"/>
      <c r="Z20" s="41"/>
      <c r="AA20" s="41"/>
      <c r="AB20" s="38">
        <f t="shared" si="4"/>
        <v>10922</v>
      </c>
      <c r="AC20" s="38">
        <f t="shared" si="4"/>
        <v>503</v>
      </c>
      <c r="AD20" s="41">
        <v>9257</v>
      </c>
      <c r="AE20" s="41">
        <v>303</v>
      </c>
      <c r="AF20" s="41"/>
      <c r="AG20" s="41"/>
      <c r="AH20" s="41"/>
      <c r="AI20" s="41"/>
      <c r="AJ20" s="41"/>
      <c r="AK20" s="41"/>
      <c r="AL20" s="41"/>
      <c r="AM20" s="41"/>
      <c r="AN20" s="41">
        <v>1500</v>
      </c>
      <c r="AO20" s="41">
        <v>200</v>
      </c>
      <c r="AP20" s="41"/>
      <c r="AQ20" s="41"/>
      <c r="AR20" s="41">
        <v>165</v>
      </c>
      <c r="AS20" s="41"/>
      <c r="AT20" s="41"/>
      <c r="AU20" s="41"/>
      <c r="AV20" s="41">
        <v>20</v>
      </c>
      <c r="AW20" s="41"/>
      <c r="AX20" s="41">
        <v>14</v>
      </c>
      <c r="AY20" s="41"/>
      <c r="AZ20" s="38">
        <f t="shared" si="7"/>
        <v>3380</v>
      </c>
      <c r="BA20" s="38">
        <f t="shared" si="7"/>
        <v>321</v>
      </c>
      <c r="BB20" s="42">
        <v>730</v>
      </c>
      <c r="BC20" s="42"/>
      <c r="BD20" s="42"/>
      <c r="BE20" s="42"/>
      <c r="BF20" s="42">
        <v>2453</v>
      </c>
      <c r="BG20" s="42">
        <v>321</v>
      </c>
      <c r="BH20" s="43">
        <v>197</v>
      </c>
      <c r="BI20" s="42"/>
      <c r="BJ20" s="42"/>
      <c r="BK20" s="42"/>
      <c r="BL20" s="39">
        <v>22626</v>
      </c>
    </row>
    <row r="21" spans="1:64" ht="15.75" customHeight="1">
      <c r="A21" s="63" t="s">
        <v>17</v>
      </c>
      <c r="B21" s="38">
        <f t="shared" si="0"/>
        <v>31639</v>
      </c>
      <c r="C21" s="38">
        <f t="shared" si="1"/>
        <v>490</v>
      </c>
      <c r="D21" s="37">
        <f t="shared" si="2"/>
        <v>1.5487215145864281</v>
      </c>
      <c r="E21" s="38">
        <v>430</v>
      </c>
      <c r="F21" s="38">
        <f t="shared" si="6"/>
        <v>14431</v>
      </c>
      <c r="G21" s="38">
        <f t="shared" si="8"/>
        <v>210</v>
      </c>
      <c r="H21" s="37">
        <f t="shared" si="3"/>
        <v>1.4552006097983508</v>
      </c>
      <c r="I21" s="41">
        <v>150</v>
      </c>
      <c r="J21" s="41">
        <v>7050</v>
      </c>
      <c r="K21" s="41"/>
      <c r="L21" s="41">
        <v>4168</v>
      </c>
      <c r="M21" s="41"/>
      <c r="N21" s="41">
        <v>1052</v>
      </c>
      <c r="O21" s="41">
        <v>210</v>
      </c>
      <c r="P21" s="41">
        <v>1341</v>
      </c>
      <c r="Q21" s="41"/>
      <c r="R21" s="41">
        <v>147</v>
      </c>
      <c r="S21" s="41"/>
      <c r="T21" s="41">
        <v>500</v>
      </c>
      <c r="U21" s="41"/>
      <c r="V21" s="41">
        <v>128</v>
      </c>
      <c r="W21" s="41"/>
      <c r="X21" s="41">
        <v>45</v>
      </c>
      <c r="Y21" s="41"/>
      <c r="Z21" s="41"/>
      <c r="AA21" s="41"/>
      <c r="AB21" s="38">
        <f t="shared" si="4"/>
        <v>13316</v>
      </c>
      <c r="AC21" s="38">
        <f t="shared" si="4"/>
        <v>0</v>
      </c>
      <c r="AD21" s="41">
        <v>12469</v>
      </c>
      <c r="AE21" s="41"/>
      <c r="AF21" s="41"/>
      <c r="AG21" s="41"/>
      <c r="AH21" s="41">
        <v>168</v>
      </c>
      <c r="AI21" s="41"/>
      <c r="AJ21" s="41"/>
      <c r="AK21" s="41"/>
      <c r="AL21" s="41"/>
      <c r="AM21" s="41"/>
      <c r="AN21" s="41">
        <v>679</v>
      </c>
      <c r="AO21" s="41"/>
      <c r="AP21" s="41"/>
      <c r="AQ21" s="41"/>
      <c r="AR21" s="41"/>
      <c r="AS21" s="41"/>
      <c r="AT21" s="41"/>
      <c r="AU21" s="41"/>
      <c r="AV21" s="41">
        <v>260</v>
      </c>
      <c r="AW21" s="41"/>
      <c r="AX21" s="41">
        <v>40</v>
      </c>
      <c r="AY21" s="41"/>
      <c r="AZ21" s="38">
        <f t="shared" si="7"/>
        <v>3592</v>
      </c>
      <c r="BA21" s="38">
        <f t="shared" si="7"/>
        <v>280</v>
      </c>
      <c r="BB21" s="42">
        <v>373</v>
      </c>
      <c r="BC21" s="42"/>
      <c r="BD21" s="42">
        <v>30</v>
      </c>
      <c r="BE21" s="42"/>
      <c r="BF21" s="42">
        <v>3189</v>
      </c>
      <c r="BG21" s="42">
        <v>280</v>
      </c>
      <c r="BH21" s="43"/>
      <c r="BI21" s="42"/>
      <c r="BJ21" s="42"/>
      <c r="BK21" s="42"/>
      <c r="BL21" s="39">
        <f t="shared" si="5"/>
        <v>31639</v>
      </c>
    </row>
    <row r="22" spans="1:64" ht="15" customHeight="1">
      <c r="A22" s="63" t="s">
        <v>18</v>
      </c>
      <c r="B22" s="38">
        <f t="shared" si="0"/>
        <v>32419</v>
      </c>
      <c r="C22" s="38">
        <f t="shared" si="1"/>
        <v>1233</v>
      </c>
      <c r="D22" s="37">
        <f t="shared" si="2"/>
        <v>3.8033252105246924</v>
      </c>
      <c r="E22" s="38">
        <v>312</v>
      </c>
      <c r="F22" s="38">
        <f t="shared" si="6"/>
        <v>22725</v>
      </c>
      <c r="G22" s="38">
        <f t="shared" si="8"/>
        <v>1018</v>
      </c>
      <c r="H22" s="37">
        <f t="shared" si="3"/>
        <v>4.479647964796479</v>
      </c>
      <c r="I22" s="41">
        <v>283</v>
      </c>
      <c r="J22" s="38">
        <v>12938</v>
      </c>
      <c r="K22" s="41"/>
      <c r="L22" s="38">
        <v>4766</v>
      </c>
      <c r="M22" s="41">
        <v>848</v>
      </c>
      <c r="N22" s="38">
        <v>860</v>
      </c>
      <c r="O22" s="41"/>
      <c r="P22" s="38">
        <v>1706</v>
      </c>
      <c r="Q22" s="41"/>
      <c r="R22" s="38"/>
      <c r="S22" s="41"/>
      <c r="T22" s="38">
        <v>30</v>
      </c>
      <c r="U22" s="41"/>
      <c r="V22" s="38">
        <v>2325</v>
      </c>
      <c r="W22" s="41">
        <v>170</v>
      </c>
      <c r="X22" s="38">
        <v>100</v>
      </c>
      <c r="Y22" s="41"/>
      <c r="Z22" s="38"/>
      <c r="AA22" s="41"/>
      <c r="AB22" s="38">
        <f t="shared" si="4"/>
        <v>6891</v>
      </c>
      <c r="AC22" s="38">
        <f t="shared" si="4"/>
        <v>215</v>
      </c>
      <c r="AD22" s="38">
        <v>3165</v>
      </c>
      <c r="AE22" s="41"/>
      <c r="AF22" s="38"/>
      <c r="AG22" s="41"/>
      <c r="AH22" s="38"/>
      <c r="AI22" s="41"/>
      <c r="AJ22" s="38">
        <v>3726</v>
      </c>
      <c r="AK22" s="41">
        <v>215</v>
      </c>
      <c r="AL22" s="38"/>
      <c r="AM22" s="41"/>
      <c r="AN22" s="38"/>
      <c r="AO22" s="41"/>
      <c r="AP22" s="38"/>
      <c r="AQ22" s="41"/>
      <c r="AR22" s="38"/>
      <c r="AS22" s="41"/>
      <c r="AT22" s="41"/>
      <c r="AU22" s="41"/>
      <c r="AV22" s="38">
        <v>65</v>
      </c>
      <c r="AW22" s="41"/>
      <c r="AX22" s="38">
        <v>55</v>
      </c>
      <c r="AY22" s="41"/>
      <c r="AZ22" s="38">
        <f t="shared" si="7"/>
        <v>2683</v>
      </c>
      <c r="BA22" s="38">
        <f t="shared" si="7"/>
        <v>0</v>
      </c>
      <c r="BB22" s="39">
        <v>658</v>
      </c>
      <c r="BC22" s="42"/>
      <c r="BD22" s="39">
        <v>308</v>
      </c>
      <c r="BE22" s="42"/>
      <c r="BF22" s="39">
        <v>1707</v>
      </c>
      <c r="BG22" s="42"/>
      <c r="BH22" s="40"/>
      <c r="BI22" s="42"/>
      <c r="BJ22" s="42">
        <v>10</v>
      </c>
      <c r="BK22" s="42"/>
      <c r="BL22" s="39">
        <f t="shared" si="5"/>
        <v>32419</v>
      </c>
    </row>
    <row r="23" spans="1:64" ht="15" customHeight="1">
      <c r="A23" s="63" t="s">
        <v>11</v>
      </c>
      <c r="B23" s="38">
        <f t="shared" si="0"/>
        <v>22537</v>
      </c>
      <c r="C23" s="38">
        <f t="shared" si="1"/>
        <v>140</v>
      </c>
      <c r="D23" s="37">
        <f t="shared" si="2"/>
        <v>0.621200692195057</v>
      </c>
      <c r="E23" s="38">
        <v>140</v>
      </c>
      <c r="F23" s="38">
        <f t="shared" si="6"/>
        <v>18596</v>
      </c>
      <c r="G23" s="38">
        <f t="shared" si="8"/>
        <v>140</v>
      </c>
      <c r="H23" s="37">
        <f t="shared" si="3"/>
        <v>0.7528500752850076</v>
      </c>
      <c r="I23" s="41">
        <v>140</v>
      </c>
      <c r="J23" s="41">
        <v>15687</v>
      </c>
      <c r="K23" s="41"/>
      <c r="L23" s="41">
        <v>1150</v>
      </c>
      <c r="M23" s="41"/>
      <c r="N23" s="41">
        <v>1489</v>
      </c>
      <c r="O23" s="41">
        <v>140</v>
      </c>
      <c r="P23" s="41"/>
      <c r="Q23" s="41"/>
      <c r="R23" s="41"/>
      <c r="S23" s="41"/>
      <c r="T23" s="41"/>
      <c r="U23" s="41"/>
      <c r="V23" s="41">
        <v>270</v>
      </c>
      <c r="W23" s="41"/>
      <c r="X23" s="41"/>
      <c r="Y23" s="41"/>
      <c r="Z23" s="41"/>
      <c r="AA23" s="41"/>
      <c r="AB23" s="38">
        <f t="shared" si="4"/>
        <v>2900</v>
      </c>
      <c r="AC23" s="38">
        <f t="shared" si="4"/>
        <v>0</v>
      </c>
      <c r="AD23" s="41">
        <v>2900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38">
        <f t="shared" si="7"/>
        <v>1041</v>
      </c>
      <c r="BA23" s="38">
        <f t="shared" si="7"/>
        <v>0</v>
      </c>
      <c r="BB23" s="42"/>
      <c r="BC23" s="42"/>
      <c r="BD23" s="42"/>
      <c r="BE23" s="42"/>
      <c r="BF23" s="42">
        <v>1041</v>
      </c>
      <c r="BG23" s="42"/>
      <c r="BH23" s="43"/>
      <c r="BI23" s="42"/>
      <c r="BJ23" s="42"/>
      <c r="BK23" s="42"/>
      <c r="BL23" s="39">
        <f t="shared" si="5"/>
        <v>22537</v>
      </c>
    </row>
    <row r="24" spans="1:64" ht="13.5" customHeight="1">
      <c r="A24" s="63" t="s">
        <v>12</v>
      </c>
      <c r="B24" s="38">
        <f t="shared" si="0"/>
        <v>38282</v>
      </c>
      <c r="C24" s="38">
        <f t="shared" si="1"/>
        <v>3472</v>
      </c>
      <c r="D24" s="37">
        <f t="shared" si="2"/>
        <v>9.069536596834022</v>
      </c>
      <c r="E24" s="38">
        <v>871</v>
      </c>
      <c r="F24" s="38">
        <f t="shared" si="6"/>
        <v>24085</v>
      </c>
      <c r="G24" s="38">
        <f>SUM(K24,M24,O24,Q24,S24,U24,W24,Y24,AA24)</f>
        <v>3212</v>
      </c>
      <c r="H24" s="37">
        <f t="shared" si="3"/>
        <v>13.336101307867967</v>
      </c>
      <c r="I24" s="41">
        <v>691</v>
      </c>
      <c r="J24" s="41">
        <v>11331</v>
      </c>
      <c r="K24" s="41">
        <v>1254</v>
      </c>
      <c r="L24" s="41">
        <v>9269</v>
      </c>
      <c r="M24" s="41">
        <v>936</v>
      </c>
      <c r="N24" s="41">
        <v>1169</v>
      </c>
      <c r="O24" s="41">
        <v>500</v>
      </c>
      <c r="P24" s="41"/>
      <c r="Q24" s="41"/>
      <c r="R24" s="41">
        <v>100</v>
      </c>
      <c r="S24" s="41"/>
      <c r="T24" s="41">
        <v>85</v>
      </c>
      <c r="U24" s="41"/>
      <c r="V24" s="41">
        <v>1934</v>
      </c>
      <c r="W24" s="41">
        <v>522</v>
      </c>
      <c r="X24" s="41">
        <v>197</v>
      </c>
      <c r="Y24" s="41"/>
      <c r="Z24" s="41"/>
      <c r="AA24" s="41"/>
      <c r="AB24" s="38">
        <f t="shared" si="4"/>
        <v>9611</v>
      </c>
      <c r="AC24" s="38">
        <f t="shared" si="4"/>
        <v>260</v>
      </c>
      <c r="AD24" s="41">
        <v>6121</v>
      </c>
      <c r="AE24" s="41">
        <v>260</v>
      </c>
      <c r="AF24" s="41">
        <v>1479</v>
      </c>
      <c r="AG24" s="41"/>
      <c r="AH24" s="41">
        <v>2011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>
        <v>8</v>
      </c>
      <c r="AW24" s="41"/>
      <c r="AX24" s="41">
        <v>42</v>
      </c>
      <c r="AY24" s="41"/>
      <c r="AZ24" s="38">
        <f t="shared" si="7"/>
        <v>4536</v>
      </c>
      <c r="BA24" s="38">
        <f t="shared" si="7"/>
        <v>0</v>
      </c>
      <c r="BB24" s="42">
        <v>1630</v>
      </c>
      <c r="BC24" s="42"/>
      <c r="BD24" s="42"/>
      <c r="BE24" s="42"/>
      <c r="BF24" s="42">
        <v>1704</v>
      </c>
      <c r="BG24" s="42"/>
      <c r="BH24" s="43">
        <v>1202</v>
      </c>
      <c r="BI24" s="42"/>
      <c r="BJ24" s="42"/>
      <c r="BK24" s="42"/>
      <c r="BL24" s="39">
        <f t="shared" si="5"/>
        <v>38282</v>
      </c>
    </row>
    <row r="25" spans="1:64" ht="15" customHeight="1">
      <c r="A25" s="58" t="s">
        <v>19</v>
      </c>
      <c r="B25" s="38">
        <f t="shared" si="0"/>
        <v>61300</v>
      </c>
      <c r="C25" s="38">
        <f t="shared" si="1"/>
        <v>2774</v>
      </c>
      <c r="D25" s="37">
        <f t="shared" si="2"/>
        <v>4.525285481239804</v>
      </c>
      <c r="E25" s="38">
        <v>369</v>
      </c>
      <c r="F25" s="38">
        <f t="shared" si="6"/>
        <v>38400</v>
      </c>
      <c r="G25" s="38">
        <f t="shared" si="8"/>
        <v>2734</v>
      </c>
      <c r="H25" s="37">
        <f t="shared" si="3"/>
        <v>7.119791666666667</v>
      </c>
      <c r="I25" s="38">
        <v>344</v>
      </c>
      <c r="J25" s="38">
        <v>23100</v>
      </c>
      <c r="K25" s="38">
        <v>1224</v>
      </c>
      <c r="L25" s="38">
        <v>12000</v>
      </c>
      <c r="M25" s="38">
        <v>1430</v>
      </c>
      <c r="N25" s="38">
        <v>2000</v>
      </c>
      <c r="O25" s="41">
        <v>80</v>
      </c>
      <c r="P25" s="38">
        <v>600</v>
      </c>
      <c r="Q25" s="38"/>
      <c r="R25" s="38"/>
      <c r="S25" s="38"/>
      <c r="T25" s="38">
        <v>300</v>
      </c>
      <c r="U25" s="38"/>
      <c r="V25" s="38">
        <v>300</v>
      </c>
      <c r="W25" s="38"/>
      <c r="X25" s="38"/>
      <c r="Y25" s="38"/>
      <c r="Z25" s="38">
        <v>100</v>
      </c>
      <c r="AA25" s="38"/>
      <c r="AB25" s="38">
        <f t="shared" si="4"/>
        <v>17300</v>
      </c>
      <c r="AC25" s="38">
        <f t="shared" si="4"/>
        <v>35</v>
      </c>
      <c r="AD25" s="38">
        <v>8000</v>
      </c>
      <c r="AE25" s="38"/>
      <c r="AF25" s="38">
        <v>9200</v>
      </c>
      <c r="AG25" s="38">
        <v>35</v>
      </c>
      <c r="AH25" s="38">
        <v>100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>
        <v>900</v>
      </c>
      <c r="AW25" s="38"/>
      <c r="AX25" s="38">
        <v>200</v>
      </c>
      <c r="AY25" s="38">
        <v>5</v>
      </c>
      <c r="AZ25" s="38">
        <f t="shared" si="7"/>
        <v>4500</v>
      </c>
      <c r="BA25" s="38">
        <f t="shared" si="7"/>
        <v>0</v>
      </c>
      <c r="BB25" s="39"/>
      <c r="BC25" s="39"/>
      <c r="BD25" s="39"/>
      <c r="BE25" s="39"/>
      <c r="BF25" s="39">
        <v>4000</v>
      </c>
      <c r="BG25" s="39"/>
      <c r="BH25" s="40">
        <v>500</v>
      </c>
      <c r="BI25" s="39"/>
      <c r="BJ25" s="42"/>
      <c r="BK25" s="39"/>
      <c r="BL25" s="39">
        <f t="shared" si="5"/>
        <v>61300</v>
      </c>
    </row>
    <row r="26" spans="1:64" ht="18" customHeight="1">
      <c r="A26" s="58" t="s">
        <v>13</v>
      </c>
      <c r="B26" s="38">
        <f t="shared" si="0"/>
        <v>61422</v>
      </c>
      <c r="C26" s="38">
        <f t="shared" si="1"/>
        <v>2896</v>
      </c>
      <c r="D26" s="37">
        <f t="shared" si="2"/>
        <v>4.7149229917619095</v>
      </c>
      <c r="E26" s="38">
        <v>1325</v>
      </c>
      <c r="F26" s="38">
        <f t="shared" si="6"/>
        <v>23387</v>
      </c>
      <c r="G26" s="38">
        <f t="shared" si="8"/>
        <v>1433</v>
      </c>
      <c r="H26" s="37">
        <f t="shared" si="3"/>
        <v>6.127335699320135</v>
      </c>
      <c r="I26" s="38">
        <v>921</v>
      </c>
      <c r="J26" s="38">
        <v>3090</v>
      </c>
      <c r="K26" s="38"/>
      <c r="L26" s="38">
        <v>11974</v>
      </c>
      <c r="M26" s="38">
        <v>592</v>
      </c>
      <c r="N26" s="38">
        <v>1578</v>
      </c>
      <c r="O26" s="38">
        <v>541</v>
      </c>
      <c r="P26" s="38">
        <v>4406</v>
      </c>
      <c r="Q26" s="38"/>
      <c r="R26" s="38">
        <v>1</v>
      </c>
      <c r="S26" s="38"/>
      <c r="T26" s="38">
        <v>1503</v>
      </c>
      <c r="U26" s="38"/>
      <c r="V26" s="38">
        <v>5</v>
      </c>
      <c r="W26" s="38"/>
      <c r="X26" s="38">
        <v>330</v>
      </c>
      <c r="Y26" s="38">
        <v>300</v>
      </c>
      <c r="Z26" s="38">
        <v>500</v>
      </c>
      <c r="AA26" s="38"/>
      <c r="AB26" s="38">
        <f t="shared" si="4"/>
        <v>31684</v>
      </c>
      <c r="AC26" s="38">
        <f t="shared" si="4"/>
        <v>770</v>
      </c>
      <c r="AD26" s="38">
        <v>24776</v>
      </c>
      <c r="AE26" s="38">
        <v>582</v>
      </c>
      <c r="AF26" s="38">
        <v>1937</v>
      </c>
      <c r="AG26" s="38">
        <v>188</v>
      </c>
      <c r="AH26" s="38">
        <v>2320</v>
      </c>
      <c r="AI26" s="38"/>
      <c r="AJ26" s="38">
        <v>2273</v>
      </c>
      <c r="AK26" s="38"/>
      <c r="AL26" s="38">
        <v>0</v>
      </c>
      <c r="AM26" s="38"/>
      <c r="AN26" s="38">
        <v>378</v>
      </c>
      <c r="AO26" s="38"/>
      <c r="AP26" s="38"/>
      <c r="AQ26" s="38"/>
      <c r="AR26" s="38"/>
      <c r="AS26" s="38"/>
      <c r="AT26" s="38"/>
      <c r="AU26" s="38"/>
      <c r="AV26" s="38">
        <v>55</v>
      </c>
      <c r="AW26" s="38"/>
      <c r="AX26" s="38">
        <v>5</v>
      </c>
      <c r="AY26" s="38"/>
      <c r="AZ26" s="38">
        <f t="shared" si="7"/>
        <v>6291</v>
      </c>
      <c r="BA26" s="38">
        <f t="shared" si="7"/>
        <v>693</v>
      </c>
      <c r="BB26" s="39">
        <v>2291</v>
      </c>
      <c r="BC26" s="39"/>
      <c r="BD26" s="39"/>
      <c r="BE26" s="39"/>
      <c r="BF26" s="39">
        <v>3620</v>
      </c>
      <c r="BG26" s="39">
        <v>693</v>
      </c>
      <c r="BH26" s="40">
        <v>380</v>
      </c>
      <c r="BI26" s="39"/>
      <c r="BJ26" s="42"/>
      <c r="BK26" s="39"/>
      <c r="BL26" s="39">
        <f t="shared" si="5"/>
        <v>61422</v>
      </c>
    </row>
    <row r="27" spans="1:64" ht="15.75">
      <c r="A27" s="64" t="s">
        <v>90</v>
      </c>
      <c r="B27" s="65">
        <f>SUM(B7:B26)</f>
        <v>614145.5</v>
      </c>
      <c r="C27" s="65">
        <f>SUM(C7:C26)</f>
        <v>40298</v>
      </c>
      <c r="D27" s="66">
        <f>C27/B27*100</f>
        <v>6.5616372667389085</v>
      </c>
      <c r="E27" s="65">
        <f>SUM(E6:E26)</f>
        <v>13956</v>
      </c>
      <c r="F27" s="67">
        <f>SUM(F6:F26)</f>
        <v>298466</v>
      </c>
      <c r="G27" s="65">
        <f>SUM(K27,M27,O27,Q27,S27,U27,W27,Y27,AA27)</f>
        <v>29394</v>
      </c>
      <c r="H27" s="75">
        <f>G27/F27*100</f>
        <v>9.848357936917438</v>
      </c>
      <c r="I27" s="65">
        <f>SUM(I6:I26)</f>
        <v>10410</v>
      </c>
      <c r="J27" s="67">
        <f>SUM(J6:J26)</f>
        <v>137626</v>
      </c>
      <c r="K27" s="65">
        <f aca="true" t="shared" si="9" ref="K27:AB27">SUM(K6:K26)</f>
        <v>7914</v>
      </c>
      <c r="L27" s="67">
        <f t="shared" si="9"/>
        <v>97255</v>
      </c>
      <c r="M27" s="65">
        <f t="shared" si="9"/>
        <v>11684</v>
      </c>
      <c r="N27" s="67">
        <f t="shared" si="9"/>
        <v>33765</v>
      </c>
      <c r="O27" s="65">
        <f t="shared" si="9"/>
        <v>8476</v>
      </c>
      <c r="P27" s="67">
        <f t="shared" si="9"/>
        <v>11387</v>
      </c>
      <c r="Q27" s="65">
        <f t="shared" si="9"/>
        <v>0</v>
      </c>
      <c r="R27" s="67">
        <f t="shared" si="9"/>
        <v>2312</v>
      </c>
      <c r="S27" s="65">
        <f t="shared" si="9"/>
        <v>0</v>
      </c>
      <c r="T27" s="67">
        <f t="shared" si="9"/>
        <v>5000</v>
      </c>
      <c r="U27" s="65">
        <f t="shared" si="9"/>
        <v>0</v>
      </c>
      <c r="V27" s="67">
        <f t="shared" si="9"/>
        <v>9644</v>
      </c>
      <c r="W27" s="65">
        <f t="shared" si="9"/>
        <v>970</v>
      </c>
      <c r="X27" s="67">
        <f t="shared" si="9"/>
        <v>877</v>
      </c>
      <c r="Y27" s="65">
        <f t="shared" si="9"/>
        <v>350</v>
      </c>
      <c r="Z27" s="67">
        <f t="shared" si="9"/>
        <v>600</v>
      </c>
      <c r="AA27" s="65">
        <f t="shared" si="9"/>
        <v>0</v>
      </c>
      <c r="AB27" s="67">
        <f t="shared" si="9"/>
        <v>243211</v>
      </c>
      <c r="AC27" s="67">
        <f>SUM(AC7:AC26)</f>
        <v>5680</v>
      </c>
      <c r="AD27" s="67">
        <f aca="true" t="shared" si="10" ref="AD27:AZ27">SUM(AD6:AD26)</f>
        <v>209441</v>
      </c>
      <c r="AE27" s="65">
        <f t="shared" si="10"/>
        <v>3534</v>
      </c>
      <c r="AF27" s="67">
        <f t="shared" si="10"/>
        <v>12616</v>
      </c>
      <c r="AG27" s="65">
        <f t="shared" si="10"/>
        <v>223</v>
      </c>
      <c r="AH27" s="67">
        <f t="shared" si="10"/>
        <v>4599</v>
      </c>
      <c r="AI27" s="65">
        <f t="shared" si="10"/>
        <v>0</v>
      </c>
      <c r="AJ27" s="67">
        <f t="shared" si="10"/>
        <v>11938</v>
      </c>
      <c r="AK27" s="65">
        <f t="shared" si="10"/>
        <v>215</v>
      </c>
      <c r="AL27" s="67">
        <f t="shared" si="10"/>
        <v>920</v>
      </c>
      <c r="AM27" s="65">
        <f t="shared" si="10"/>
        <v>700</v>
      </c>
      <c r="AN27" s="67">
        <f t="shared" si="10"/>
        <v>2557</v>
      </c>
      <c r="AO27" s="65">
        <f t="shared" si="10"/>
        <v>598</v>
      </c>
      <c r="AP27" s="67">
        <f t="shared" si="10"/>
        <v>725</v>
      </c>
      <c r="AQ27" s="65">
        <f t="shared" si="10"/>
        <v>410</v>
      </c>
      <c r="AR27" s="67">
        <f t="shared" si="10"/>
        <v>415</v>
      </c>
      <c r="AS27" s="65">
        <f t="shared" si="10"/>
        <v>0</v>
      </c>
      <c r="AT27" s="67">
        <f t="shared" si="10"/>
        <v>0</v>
      </c>
      <c r="AU27" s="65">
        <f t="shared" si="10"/>
        <v>0</v>
      </c>
      <c r="AV27" s="67">
        <f t="shared" si="10"/>
        <v>1797.5</v>
      </c>
      <c r="AW27" s="65">
        <f t="shared" si="10"/>
        <v>0</v>
      </c>
      <c r="AX27" s="67">
        <f t="shared" si="10"/>
        <v>1263</v>
      </c>
      <c r="AY27" s="65">
        <f t="shared" si="10"/>
        <v>56</v>
      </c>
      <c r="AZ27" s="67">
        <f t="shared" si="10"/>
        <v>69384</v>
      </c>
      <c r="BA27" s="67">
        <f>SUM(BA7:BA26)</f>
        <v>5168</v>
      </c>
      <c r="BB27" s="68">
        <f>SUM(BB6:BB26)</f>
        <v>13387</v>
      </c>
      <c r="BC27" s="69">
        <f>SUM(BC6:BC26)</f>
        <v>0</v>
      </c>
      <c r="BD27" s="68">
        <f>SUM(BD6:BD26)</f>
        <v>1086</v>
      </c>
      <c r="BE27" s="68">
        <f>SUM(BE7:BE26)</f>
        <v>0</v>
      </c>
      <c r="BF27" s="68">
        <f>SUM(BF6:BF26)</f>
        <v>53545</v>
      </c>
      <c r="BG27" s="69">
        <f>SUM(BG6:BG26)</f>
        <v>4493</v>
      </c>
      <c r="BH27" s="68">
        <f>SUM(BH6:BH26)</f>
        <v>6856</v>
      </c>
      <c r="BI27" s="68">
        <f>SUM(BI7:BI26)</f>
        <v>675</v>
      </c>
      <c r="BJ27" s="68">
        <f>SUM(BJ6:BJ26)</f>
        <v>10</v>
      </c>
      <c r="BK27" s="68"/>
      <c r="BL27" s="68">
        <f>SUM(BL6:BL26)</f>
        <v>614145.5</v>
      </c>
    </row>
    <row r="28" spans="1:64" ht="15.75">
      <c r="A28" s="70" t="s">
        <v>91</v>
      </c>
      <c r="B28" s="71">
        <v>565185</v>
      </c>
      <c r="C28" s="71">
        <v>1349</v>
      </c>
      <c r="D28" s="208">
        <v>0.23868290913594664</v>
      </c>
      <c r="E28" s="71">
        <v>1259</v>
      </c>
      <c r="F28" s="61">
        <v>288391</v>
      </c>
      <c r="G28" s="59">
        <v>692</v>
      </c>
      <c r="H28" s="74">
        <v>0.23995200959808036</v>
      </c>
      <c r="I28" s="71">
        <v>602</v>
      </c>
      <c r="J28" s="61">
        <v>120166</v>
      </c>
      <c r="K28" s="71">
        <v>190</v>
      </c>
      <c r="L28" s="61">
        <v>107807</v>
      </c>
      <c r="M28" s="71">
        <v>382</v>
      </c>
      <c r="N28" s="61">
        <v>33772</v>
      </c>
      <c r="O28" s="71">
        <v>120</v>
      </c>
      <c r="P28" s="61">
        <v>11256</v>
      </c>
      <c r="Q28" s="71">
        <v>0</v>
      </c>
      <c r="R28" s="61">
        <v>1864</v>
      </c>
      <c r="S28" s="71">
        <v>0</v>
      </c>
      <c r="T28" s="61">
        <v>2213</v>
      </c>
      <c r="U28" s="71">
        <v>0</v>
      </c>
      <c r="V28" s="61">
        <v>9879</v>
      </c>
      <c r="W28" s="71">
        <v>0</v>
      </c>
      <c r="X28" s="61">
        <v>1080</v>
      </c>
      <c r="Y28" s="71">
        <v>0</v>
      </c>
      <c r="Z28" s="61">
        <v>354</v>
      </c>
      <c r="AA28" s="71">
        <v>0</v>
      </c>
      <c r="AB28" s="61">
        <v>200110</v>
      </c>
      <c r="AC28" s="61">
        <v>270</v>
      </c>
      <c r="AD28" s="61">
        <v>177136</v>
      </c>
      <c r="AE28" s="71">
        <v>0</v>
      </c>
      <c r="AF28" s="61">
        <v>10899</v>
      </c>
      <c r="AG28" s="71">
        <v>270</v>
      </c>
      <c r="AH28" s="61">
        <v>1573</v>
      </c>
      <c r="AI28" s="71">
        <v>0</v>
      </c>
      <c r="AJ28" s="61">
        <v>5480</v>
      </c>
      <c r="AK28" s="71">
        <v>0</v>
      </c>
      <c r="AL28" s="61">
        <v>1093</v>
      </c>
      <c r="AM28" s="71">
        <v>0</v>
      </c>
      <c r="AN28" s="61">
        <v>1374</v>
      </c>
      <c r="AO28" s="71">
        <v>0</v>
      </c>
      <c r="AP28" s="61">
        <v>2000</v>
      </c>
      <c r="AQ28" s="71">
        <v>0</v>
      </c>
      <c r="AR28" s="61">
        <v>555</v>
      </c>
      <c r="AS28" s="71">
        <v>0</v>
      </c>
      <c r="AT28" s="61">
        <v>0</v>
      </c>
      <c r="AU28" s="71">
        <v>0</v>
      </c>
      <c r="AV28" s="61">
        <v>1233.8</v>
      </c>
      <c r="AW28" s="71">
        <v>0</v>
      </c>
      <c r="AX28" s="61">
        <v>996.2</v>
      </c>
      <c r="AY28" s="71">
        <v>0</v>
      </c>
      <c r="AZ28" s="61">
        <v>74454</v>
      </c>
      <c r="BA28" s="61">
        <v>387</v>
      </c>
      <c r="BB28" s="62">
        <v>13486</v>
      </c>
      <c r="BC28" s="72">
        <v>0</v>
      </c>
      <c r="BD28" s="62">
        <v>1489</v>
      </c>
      <c r="BE28" s="62">
        <v>0</v>
      </c>
      <c r="BF28" s="62">
        <v>53619</v>
      </c>
      <c r="BG28" s="72">
        <v>270</v>
      </c>
      <c r="BH28" s="62">
        <v>5850</v>
      </c>
      <c r="BI28" s="72">
        <v>117</v>
      </c>
      <c r="BJ28" s="44">
        <v>10</v>
      </c>
      <c r="BK28" s="44"/>
      <c r="BL28" s="44">
        <v>565185</v>
      </c>
    </row>
  </sheetData>
  <sheetProtection/>
  <mergeCells count="37">
    <mergeCell ref="AB3:AU3"/>
    <mergeCell ref="AZ3:BK3"/>
    <mergeCell ref="B1:AC1"/>
    <mergeCell ref="AF1:AG1"/>
    <mergeCell ref="AZ1:BA1"/>
    <mergeCell ref="A3:A5"/>
    <mergeCell ref="B3:E4"/>
    <mergeCell ref="AV3:AW4"/>
    <mergeCell ref="AX3:AY4"/>
    <mergeCell ref="F3:AA3"/>
    <mergeCell ref="F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H4:BI4"/>
    <mergeCell ref="BJ4:BK4"/>
    <mergeCell ref="BL3:BL5"/>
    <mergeCell ref="AZ4:BA4"/>
    <mergeCell ref="BB4:BC4"/>
    <mergeCell ref="BD4:BE4"/>
    <mergeCell ref="BF4:BG4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2016-04-19T11:09:33Z</cp:lastPrinted>
  <dcterms:created xsi:type="dcterms:W3CDTF">2015-09-15T07:38:08Z</dcterms:created>
  <dcterms:modified xsi:type="dcterms:W3CDTF">2016-04-20T06:04:05Z</dcterms:modified>
  <cp:category/>
  <cp:version/>
  <cp:contentType/>
  <cp:contentStatus/>
</cp:coreProperties>
</file>