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дкормка" sheetId="1" r:id="rId1"/>
    <sheet name="Молоко" sheetId="2" r:id="rId2"/>
    <sheet name="сев яровых" sheetId="3" r:id="rId3"/>
  </sheets>
  <definedNames/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<sst xmlns="http://schemas.openxmlformats.org/spreadsheetml/2006/main" count="212" uniqueCount="117">
  <si>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</si>
  <si>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</si>
  <si>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</si>
  <si>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</si>
  <si>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</si>
  <si>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</si>
  <si>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</si>
  <si>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</si>
  <si>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</si>
  <si>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</si>
  <si>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</si>
  <si>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</si>
  <si>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</si>
  <si>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</si>
  <si>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</si>
  <si>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</si>
  <si>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</si>
  <si>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</si>
  <si>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</si>
  <si>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</si>
  <si>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</si>
  <si>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</si>
  <si>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</si>
  <si>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</si>
  <si>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</si>
  <si>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</si>
  <si>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</si>
  <si>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</si>
  <si>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</si>
  <si>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</si>
  <si>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</si>
  <si>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</si>
  <si>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</si>
  <si>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</si>
  <si>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</si>
  <si>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</si>
  <si>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</si>
  <si>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</si>
  <si>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</si>
  <si>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</si>
  <si>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</si>
  <si>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</si>
  <si>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</si>
  <si>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</si>
  <si>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</si>
  <si>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</si>
  <si>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</si>
  <si>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</si>
  <si>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</si>
  <si>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</si>
  <si>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</si>
  <si>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</si>
  <si>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</si>
  <si>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</si>
  <si>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</si>
  <si>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</si>
  <si>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</si>
  <si>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</si>
  <si>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</si>
  <si>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</si>
  <si>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</si>
  <si>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</si>
  <si>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</si>
  <si>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</si>
  <si>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</si>
  <si>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</si>
  <si>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</si>
  <si>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</si>
  <si>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</si>
  <si>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</si>
  <si>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</si>
  <si>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</si>
  <si>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</si>
  <si>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08.04</t>
  </si>
  <si>
    <t>11.04</t>
  </si>
  <si>
    <t>Боронование зяби и пара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</si>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</sst>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Border="1" applyAlignment="1" applyProtection="1">
      <alignment vertical="center"/>
      <protection/>
    </xf>
    <xf numFmtId="14" fontId="26" fillId="0" borderId="0" xfId="62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19" xfId="60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29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60" applyNumberFormat="1" applyFont="1" applyBorder="1" applyAlignment="1" applyProtection="1">
      <alignment horizontal="center" vertical="center"/>
      <protection locked="0"/>
    </xf>
    <xf numFmtId="164" fontId="19" fillId="25" borderId="40" xfId="60" applyNumberFormat="1" applyFont="1" applyFill="1" applyBorder="1" applyAlignment="1" applyProtection="1">
      <alignment horizontal="center" vertical="center"/>
      <protection locked="0"/>
    </xf>
    <xf numFmtId="164" fontId="19" fillId="25" borderId="41" xfId="60" applyNumberFormat="1" applyFont="1" applyFill="1" applyBorder="1" applyAlignment="1" applyProtection="1">
      <alignment horizontal="center" vertical="center"/>
      <protection locked="0"/>
    </xf>
    <xf numFmtId="164" fontId="19" fillId="25" borderId="42" xfId="60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53" applyFont="1" applyFill="1" applyBorder="1" applyAlignment="1">
      <alignment vertical="top" wrapText="1"/>
      <protection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53" applyFont="1" applyFill="1" applyBorder="1" applyAlignment="1">
      <alignment vertical="top" wrapText="1"/>
      <protection/>
    </xf>
    <xf numFmtId="0" fontId="19" fillId="0" borderId="5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60" xfId="53" applyFont="1" applyBorder="1" applyAlignment="1">
      <alignment vertical="top" wrapText="1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0" borderId="63" xfId="53" applyFont="1" applyBorder="1" applyAlignment="1">
      <alignment vertical="top" wrapText="1"/>
      <protection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/>
    </xf>
    <xf numFmtId="0" fontId="19" fillId="0" borderId="53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3" fillId="0" borderId="22" xfId="56" applyFont="1" applyFill="1" applyBorder="1" applyAlignment="1">
      <alignment vertical="top" wrapText="1"/>
      <protection/>
    </xf>
    <xf numFmtId="0" fontId="23" fillId="0" borderId="22" xfId="56" applyFont="1" applyFill="1" applyBorder="1" applyAlignment="1">
      <alignment vertical="top" wrapText="1"/>
      <protection/>
    </xf>
    <xf numFmtId="0" fontId="19" fillId="0" borderId="0" xfId="0" applyFont="1" applyAlignment="1">
      <alignment horizontal="center"/>
    </xf>
    <xf numFmtId="0" fontId="19" fillId="0" borderId="68" xfId="53" applyFont="1" applyBorder="1" applyAlignment="1">
      <alignment horizontal="center" vertical="center" wrapText="1"/>
      <protection/>
    </xf>
    <xf numFmtId="0" fontId="19" fillId="0" borderId="69" xfId="53" applyFont="1" applyBorder="1" applyAlignment="1">
      <alignment horizontal="center" vertical="center" wrapText="1"/>
      <protection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74" xfId="53" applyFont="1" applyBorder="1" applyAlignment="1">
      <alignment horizontal="center" vertical="center" wrapText="1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75" xfId="60" applyFont="1" applyBorder="1" applyAlignment="1" applyProtection="1">
      <alignment horizontal="center"/>
      <protection locked="0"/>
    </xf>
    <xf numFmtId="0" fontId="20" fillId="0" borderId="76" xfId="56" applyFont="1" applyBorder="1" applyAlignment="1">
      <alignment horizontal="center" vertical="center"/>
      <protection/>
    </xf>
    <xf numFmtId="0" fontId="20" fillId="0" borderId="33" xfId="60" applyFont="1" applyFill="1" applyBorder="1" applyAlignment="1" applyProtection="1">
      <alignment horizontal="center" vertical="center" wrapText="1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77" xfId="60" applyFont="1" applyBorder="1" applyAlignment="1" applyProtection="1">
      <alignment horizontal="center"/>
      <protection locked="0"/>
    </xf>
    <xf numFmtId="0" fontId="19" fillId="0" borderId="34" xfId="60" applyFont="1" applyBorder="1" applyAlignment="1" applyProtection="1">
      <alignment horizontal="center" vertical="center" wrapText="1"/>
      <protection locked="0"/>
    </xf>
    <xf numFmtId="0" fontId="20" fillId="0" borderId="34" xfId="60" applyFont="1" applyBorder="1" applyAlignment="1" applyProtection="1">
      <alignment horizontal="center"/>
      <protection locked="0"/>
    </xf>
    <xf numFmtId="14" fontId="25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20" fillId="0" borderId="78" xfId="61" applyFont="1" applyBorder="1" applyAlignment="1" applyProtection="1">
      <alignment horizontal="left" vertical="center"/>
      <protection locked="0"/>
    </xf>
    <xf numFmtId="0" fontId="19" fillId="0" borderId="79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19" fillId="0" borderId="77" xfId="60" applyFont="1" applyBorder="1" applyAlignment="1" applyProtection="1">
      <alignment horizontal="center" vertical="center"/>
      <protection locked="0"/>
    </xf>
    <xf numFmtId="0" fontId="19" fillId="0" borderId="80" xfId="61" applyFont="1" applyBorder="1" applyAlignment="1" applyProtection="1">
      <alignment horizontal="center"/>
      <protection locked="0"/>
    </xf>
    <xf numFmtId="0" fontId="19" fillId="0" borderId="81" xfId="61" applyFont="1" applyBorder="1" applyAlignment="1" applyProtection="1">
      <alignment horizontal="center"/>
      <protection locked="0"/>
    </xf>
    <xf numFmtId="0" fontId="19" fillId="0" borderId="82" xfId="56" applyFont="1" applyBorder="1" applyAlignment="1">
      <alignment horizontal="center"/>
      <protection/>
    </xf>
    <xf numFmtId="0" fontId="19" fillId="0" borderId="23" xfId="60" applyFont="1" applyBorder="1" applyAlignment="1" applyProtection="1">
      <alignment horizontal="center" vertical="center"/>
      <protection locked="0"/>
    </xf>
    <xf numFmtId="0" fontId="19" fillId="0" borderId="8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textRotation="90" wrapText="1"/>
    </xf>
    <xf numFmtId="0" fontId="19" fillId="0" borderId="52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textRotation="90" wrapText="1"/>
    </xf>
    <xf numFmtId="0" fontId="19" fillId="0" borderId="5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textRotation="90" wrapText="1"/>
    </xf>
    <xf numFmtId="0" fontId="19" fillId="0" borderId="88" xfId="0" applyFont="1" applyBorder="1" applyAlignment="1">
      <alignment horizontal="center" vertical="center" wrapText="1"/>
    </xf>
    <xf numFmtId="164" fontId="19" fillId="0" borderId="89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164" fontId="19" fillId="0" borderId="86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90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164" fontId="20" fillId="0" borderId="91" xfId="0" applyNumberFormat="1" applyFont="1" applyBorder="1" applyAlignment="1">
      <alignment horizontal="center" vertical="center" wrapText="1"/>
    </xf>
    <xf numFmtId="0" fontId="19" fillId="0" borderId="92" xfId="0" applyNumberFormat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4" fontId="30" fillId="0" borderId="0" xfId="0" applyNumberFormat="1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14" fontId="30" fillId="0" borderId="9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32" fillId="0" borderId="97" xfId="59" applyFont="1" applyFill="1" applyBorder="1" applyAlignment="1">
      <alignment horizontal="left" vertical="top" wrapText="1"/>
      <protection/>
    </xf>
    <xf numFmtId="0" fontId="32" fillId="0" borderId="97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164" fontId="32" fillId="0" borderId="88" xfId="0" applyNumberFormat="1" applyFont="1" applyBorder="1" applyAlignment="1">
      <alignment horizontal="center"/>
    </xf>
    <xf numFmtId="0" fontId="32" fillId="0" borderId="98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2" fillId="0" borderId="103" xfId="0" applyFont="1" applyBorder="1" applyAlignment="1">
      <alignment horizontal="center"/>
    </xf>
    <xf numFmtId="0" fontId="32" fillId="0" borderId="97" xfId="0" applyFont="1" applyFill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32" fillId="0" borderId="41" xfId="59" applyFont="1" applyFill="1" applyBorder="1" applyAlignment="1">
      <alignment horizontal="left" vertical="top" wrapText="1"/>
      <protection/>
    </xf>
    <xf numFmtId="0" fontId="32" fillId="0" borderId="41" xfId="0" applyFont="1" applyFill="1" applyBorder="1" applyAlignment="1">
      <alignment horizontal="center"/>
    </xf>
    <xf numFmtId="0" fontId="32" fillId="0" borderId="88" xfId="0" applyFont="1" applyFill="1" applyBorder="1" applyAlignment="1">
      <alignment horizontal="center"/>
    </xf>
    <xf numFmtId="164" fontId="32" fillId="0" borderId="53" xfId="0" applyNumberFormat="1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98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0" fontId="19" fillId="0" borderId="104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22" fillId="0" borderId="41" xfId="59" applyFont="1" applyFill="1" applyBorder="1" applyAlignment="1">
      <alignment horizontal="left" vertical="top" wrapText="1"/>
      <protection/>
    </xf>
    <xf numFmtId="0" fontId="22" fillId="0" borderId="54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3" xfId="0" applyFont="1" applyFill="1" applyBorder="1" applyAlignment="1">
      <alignment/>
    </xf>
    <xf numFmtId="0" fontId="23" fillId="0" borderId="104" xfId="0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19" fillId="0" borderId="100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0" fontId="19" fillId="0" borderId="102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19" fillId="0" borderId="105" xfId="0" applyFont="1" applyFill="1" applyBorder="1" applyAlignment="1">
      <alignment horizontal="center"/>
    </xf>
    <xf numFmtId="0" fontId="20" fillId="0" borderId="106" xfId="0" applyFont="1" applyBorder="1" applyAlignment="1">
      <alignment horizontal="left"/>
    </xf>
    <xf numFmtId="1" fontId="33" fillId="0" borderId="106" xfId="0" applyNumberFormat="1" applyFont="1" applyBorder="1" applyAlignment="1">
      <alignment horizontal="center"/>
    </xf>
    <xf numFmtId="1" fontId="33" fillId="0" borderId="62" xfId="0" applyNumberFormat="1" applyFont="1" applyBorder="1" applyAlignment="1">
      <alignment horizontal="center"/>
    </xf>
    <xf numFmtId="164" fontId="33" fillId="0" borderId="62" xfId="0" applyNumberFormat="1" applyFont="1" applyBorder="1" applyAlignment="1">
      <alignment horizontal="center"/>
    </xf>
    <xf numFmtId="1" fontId="33" fillId="0" borderId="66" xfId="0" applyNumberFormat="1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1" fontId="20" fillId="0" borderId="107" xfId="0" applyNumberFormat="1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108" xfId="0" applyFont="1" applyBorder="1" applyAlignment="1">
      <alignment horizontal="center"/>
    </xf>
    <xf numFmtId="0" fontId="23" fillId="0" borderId="106" xfId="0" applyFont="1" applyBorder="1" applyAlignment="1">
      <alignment horizontal="left"/>
    </xf>
    <xf numFmtId="1" fontId="32" fillId="0" borderId="106" xfId="0" applyNumberFormat="1" applyFont="1" applyBorder="1" applyAlignment="1">
      <alignment horizontal="center"/>
    </xf>
    <xf numFmtId="1" fontId="32" fillId="0" borderId="62" xfId="0" applyNumberFormat="1" applyFont="1" applyBorder="1" applyAlignment="1">
      <alignment horizontal="center"/>
    </xf>
    <xf numFmtId="164" fontId="32" fillId="0" borderId="62" xfId="0" applyNumberFormat="1" applyFont="1" applyBorder="1" applyAlignment="1">
      <alignment horizontal="center"/>
    </xf>
    <xf numFmtId="1" fontId="32" fillId="0" borderId="66" xfId="0" applyNumberFormat="1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107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1" fontId="19" fillId="0" borderId="66" xfId="0" applyNumberFormat="1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24" fillId="0" borderId="11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14" fontId="31" fillId="0" borderId="111" xfId="0" applyNumberFormat="1" applyFont="1" applyBorder="1" applyAlignment="1">
      <alignment/>
    </xf>
    <xf numFmtId="14" fontId="3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24" fillId="0" borderId="112" xfId="0" applyFont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115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left" vertical="center" wrapText="1"/>
    </xf>
    <xf numFmtId="0" fontId="24" fillId="0" borderId="116" xfId="0" applyFont="1" applyBorder="1" applyAlignment="1">
      <alignment horizontal="left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118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4" fillId="0" borderId="120" xfId="0" applyFont="1" applyBorder="1" applyAlignment="1">
      <alignment horizontal="center" vertical="center" wrapText="1"/>
    </xf>
    <xf numFmtId="0" fontId="24" fillId="0" borderId="11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6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4.1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01" t="s">
        <v>42</v>
      </c>
      <c r="B1" s="101"/>
      <c r="C1" s="101"/>
      <c r="D1" s="101"/>
      <c r="E1" s="101"/>
      <c r="F1" s="64"/>
    </row>
    <row r="2" spans="1:6" ht="16.5" thickBot="1">
      <c r="A2" s="65"/>
      <c r="B2" s="65"/>
      <c r="C2" s="65"/>
      <c r="D2" s="65"/>
      <c r="E2" s="65"/>
      <c r="F2" s="64">
        <v>42471</v>
      </c>
    </row>
    <row r="3" spans="1:10" ht="15.75">
      <c r="A3" s="102" t="s">
        <v>43</v>
      </c>
      <c r="B3" s="104" t="s">
        <v>44</v>
      </c>
      <c r="C3" s="105"/>
      <c r="D3" s="105"/>
      <c r="E3" s="105"/>
      <c r="F3" s="106"/>
      <c r="G3" s="133" t="s">
        <v>75</v>
      </c>
      <c r="H3" s="134"/>
      <c r="I3" s="135"/>
      <c r="J3" s="136" t="s">
        <v>76</v>
      </c>
    </row>
    <row r="4" spans="1:10" ht="15.75">
      <c r="A4" s="103"/>
      <c r="B4" s="107" t="s">
        <v>45</v>
      </c>
      <c r="C4" s="107" t="s">
        <v>46</v>
      </c>
      <c r="D4" s="109" t="s">
        <v>47</v>
      </c>
      <c r="E4" s="111" t="s">
        <v>48</v>
      </c>
      <c r="F4" s="112"/>
      <c r="G4" s="137"/>
      <c r="H4" s="107"/>
      <c r="I4" s="138"/>
      <c r="J4" s="139"/>
    </row>
    <row r="5" spans="1:10" ht="32.25" thickBot="1">
      <c r="A5" s="103"/>
      <c r="B5" s="108"/>
      <c r="C5" s="108"/>
      <c r="D5" s="110"/>
      <c r="E5" s="66" t="s">
        <v>49</v>
      </c>
      <c r="F5" s="67" t="s">
        <v>50</v>
      </c>
      <c r="G5" s="140" t="s">
        <v>77</v>
      </c>
      <c r="H5" s="141" t="s">
        <v>33</v>
      </c>
      <c r="I5" s="142" t="s">
        <v>47</v>
      </c>
      <c r="J5" s="143"/>
    </row>
    <row r="6" spans="1:10" ht="15.75">
      <c r="A6" s="68"/>
      <c r="B6" s="69"/>
      <c r="C6" s="70"/>
      <c r="D6" s="70"/>
      <c r="E6" s="71"/>
      <c r="F6" s="72"/>
      <c r="G6" s="71"/>
      <c r="H6" s="144"/>
      <c r="I6" s="145"/>
      <c r="J6" s="146"/>
    </row>
    <row r="7" spans="1:10" ht="19.5" customHeight="1">
      <c r="A7" s="73" t="s">
        <v>51</v>
      </c>
      <c r="B7" s="74">
        <v>4211</v>
      </c>
      <c r="C7" s="75">
        <v>475</v>
      </c>
      <c r="D7" s="76">
        <f aca="true" t="shared" si="0" ref="D7:D17">C7/B7*100</f>
        <v>11.27998100213726</v>
      </c>
      <c r="E7" s="77"/>
      <c r="F7" s="78"/>
      <c r="G7" s="147">
        <v>3000</v>
      </c>
      <c r="H7" s="97">
        <v>300</v>
      </c>
      <c r="I7" s="148">
        <f>H7/G7*100</f>
        <v>10</v>
      </c>
      <c r="J7" s="149"/>
    </row>
    <row r="8" spans="1:10" ht="18.75" customHeight="1">
      <c r="A8" s="73" t="s">
        <v>52</v>
      </c>
      <c r="B8" s="74">
        <v>9825</v>
      </c>
      <c r="C8" s="75">
        <v>2356</v>
      </c>
      <c r="D8" s="76">
        <f t="shared" si="0"/>
        <v>23.979643765903308</v>
      </c>
      <c r="E8" s="79"/>
      <c r="F8" s="80">
        <v>7</v>
      </c>
      <c r="G8" s="147">
        <v>10550</v>
      </c>
      <c r="H8" s="97">
        <v>1175</v>
      </c>
      <c r="I8" s="148">
        <f aca="true" t="shared" si="1" ref="I8:I26">H8/G8*100</f>
        <v>11.137440758293838</v>
      </c>
      <c r="J8" s="149">
        <v>14</v>
      </c>
    </row>
    <row r="9" spans="1:10" ht="18" customHeight="1">
      <c r="A9" s="73" t="s">
        <v>53</v>
      </c>
      <c r="B9" s="74">
        <v>2630</v>
      </c>
      <c r="C9" s="75">
        <v>700</v>
      </c>
      <c r="D9" s="76">
        <f t="shared" si="0"/>
        <v>26.61596958174905</v>
      </c>
      <c r="E9" s="79"/>
      <c r="F9" s="78"/>
      <c r="G9" s="147">
        <v>5111</v>
      </c>
      <c r="H9" s="97"/>
      <c r="I9" s="148"/>
      <c r="J9" s="149"/>
    </row>
    <row r="10" spans="1:10" ht="19.5" customHeight="1">
      <c r="A10" s="73" t="s">
        <v>54</v>
      </c>
      <c r="B10" s="81">
        <v>9069</v>
      </c>
      <c r="C10" s="75">
        <v>2350</v>
      </c>
      <c r="D10" s="76">
        <f t="shared" si="0"/>
        <v>25.91244900209505</v>
      </c>
      <c r="E10" s="79">
        <v>1</v>
      </c>
      <c r="F10" s="80">
        <v>14</v>
      </c>
      <c r="G10" s="150">
        <v>14717</v>
      </c>
      <c r="H10" s="97">
        <v>382</v>
      </c>
      <c r="I10" s="148">
        <f t="shared" si="1"/>
        <v>2.5956376979003872</v>
      </c>
      <c r="J10" s="149">
        <v>13</v>
      </c>
    </row>
    <row r="11" spans="1:10" ht="21" customHeight="1">
      <c r="A11" s="73" t="s">
        <v>55</v>
      </c>
      <c r="B11" s="81">
        <v>12265</v>
      </c>
      <c r="C11" s="75">
        <v>4263</v>
      </c>
      <c r="D11" s="76">
        <f t="shared" si="0"/>
        <v>34.75743986954749</v>
      </c>
      <c r="E11" s="79"/>
      <c r="F11" s="80">
        <v>18</v>
      </c>
      <c r="G11" s="147">
        <v>18576</v>
      </c>
      <c r="H11" s="97">
        <v>2750</v>
      </c>
      <c r="I11" s="148">
        <f t="shared" si="1"/>
        <v>14.804048234280792</v>
      </c>
      <c r="J11" s="149">
        <v>35</v>
      </c>
    </row>
    <row r="12" spans="1:10" ht="18.75" customHeight="1">
      <c r="A12" s="73" t="s">
        <v>56</v>
      </c>
      <c r="B12" s="81">
        <v>26021</v>
      </c>
      <c r="C12" s="75">
        <v>6090</v>
      </c>
      <c r="D12" s="76">
        <f t="shared" si="0"/>
        <v>23.40417355213097</v>
      </c>
      <c r="E12" s="79"/>
      <c r="F12" s="80">
        <v>8</v>
      </c>
      <c r="G12" s="147">
        <v>27525</v>
      </c>
      <c r="H12" s="97"/>
      <c r="I12" s="148"/>
      <c r="J12" s="149"/>
    </row>
    <row r="13" spans="1:10" ht="19.5" customHeight="1">
      <c r="A13" s="73" t="s">
        <v>57</v>
      </c>
      <c r="B13" s="74">
        <v>36937</v>
      </c>
      <c r="C13" s="75">
        <v>7674</v>
      </c>
      <c r="D13" s="76">
        <f t="shared" si="0"/>
        <v>20.775915748436528</v>
      </c>
      <c r="E13" s="77">
        <v>4</v>
      </c>
      <c r="F13" s="80">
        <v>7</v>
      </c>
      <c r="G13" s="150">
        <v>72646</v>
      </c>
      <c r="H13" s="97">
        <v>1418</v>
      </c>
      <c r="I13" s="148">
        <f t="shared" si="1"/>
        <v>1.951931283208986</v>
      </c>
      <c r="J13" s="149">
        <v>17</v>
      </c>
    </row>
    <row r="14" spans="1:10" ht="19.5" customHeight="1">
      <c r="A14" s="73" t="s">
        <v>58</v>
      </c>
      <c r="B14" s="74">
        <v>7558</v>
      </c>
      <c r="C14" s="75">
        <v>5784</v>
      </c>
      <c r="D14" s="76">
        <f t="shared" si="0"/>
        <v>76.5281820587457</v>
      </c>
      <c r="E14" s="77">
        <v>1</v>
      </c>
      <c r="F14" s="80">
        <v>9</v>
      </c>
      <c r="G14" s="147">
        <v>12705</v>
      </c>
      <c r="H14" s="97">
        <v>400</v>
      </c>
      <c r="I14" s="148">
        <f t="shared" si="1"/>
        <v>3.1483667847304213</v>
      </c>
      <c r="J14" s="149">
        <v>2</v>
      </c>
    </row>
    <row r="15" spans="1:10" ht="18" customHeight="1">
      <c r="A15" s="73" t="s">
        <v>59</v>
      </c>
      <c r="B15" s="81">
        <v>12503</v>
      </c>
      <c r="C15" s="75">
        <v>3000</v>
      </c>
      <c r="D15" s="76">
        <f t="shared" si="0"/>
        <v>23.994241382068303</v>
      </c>
      <c r="E15" s="79"/>
      <c r="F15" s="80">
        <v>5</v>
      </c>
      <c r="G15" s="150">
        <v>29386</v>
      </c>
      <c r="H15" s="97">
        <v>1600</v>
      </c>
      <c r="I15" s="148">
        <f t="shared" si="1"/>
        <v>5.44476961818553</v>
      </c>
      <c r="J15" s="149">
        <v>13</v>
      </c>
    </row>
    <row r="16" spans="1:10" ht="21.75" customHeight="1">
      <c r="A16" s="73" t="s">
        <v>60</v>
      </c>
      <c r="B16" s="82">
        <v>10604</v>
      </c>
      <c r="C16" s="75">
        <v>8030</v>
      </c>
      <c r="D16" s="76">
        <f t="shared" si="0"/>
        <v>75.72614107883817</v>
      </c>
      <c r="E16" s="77">
        <v>1</v>
      </c>
      <c r="F16" s="80">
        <v>22</v>
      </c>
      <c r="G16" s="147">
        <v>19719</v>
      </c>
      <c r="H16" s="97">
        <v>2129</v>
      </c>
      <c r="I16" s="148">
        <f t="shared" si="1"/>
        <v>10.796693544297378</v>
      </c>
      <c r="J16" s="149">
        <v>31</v>
      </c>
    </row>
    <row r="17" spans="1:10" ht="18.75" customHeight="1">
      <c r="A17" s="73" t="s">
        <v>61</v>
      </c>
      <c r="B17" s="81">
        <v>6250</v>
      </c>
      <c r="C17" s="75">
        <v>100</v>
      </c>
      <c r="D17" s="76">
        <f t="shared" si="0"/>
        <v>1.6</v>
      </c>
      <c r="E17" s="79"/>
      <c r="F17" s="78">
        <v>2</v>
      </c>
      <c r="G17" s="147">
        <v>13289</v>
      </c>
      <c r="H17" s="97">
        <v>176</v>
      </c>
      <c r="I17" s="148">
        <f t="shared" si="1"/>
        <v>1.3244036421100158</v>
      </c>
      <c r="J17" s="149">
        <v>2</v>
      </c>
    </row>
    <row r="18" spans="1:10" ht="21" customHeight="1">
      <c r="A18" s="73" t="s">
        <v>62</v>
      </c>
      <c r="B18" s="81">
        <v>11369</v>
      </c>
      <c r="C18" s="75"/>
      <c r="D18" s="76"/>
      <c r="E18" s="79"/>
      <c r="F18" s="80"/>
      <c r="G18" s="150">
        <v>29382</v>
      </c>
      <c r="H18" s="97">
        <v>2860</v>
      </c>
      <c r="I18" s="148">
        <f t="shared" si="1"/>
        <v>9.733850656864746</v>
      </c>
      <c r="J18" s="149">
        <v>63</v>
      </c>
    </row>
    <row r="19" spans="1:10" ht="21" customHeight="1">
      <c r="A19" s="73" t="s">
        <v>63</v>
      </c>
      <c r="B19" s="74">
        <v>6662</v>
      </c>
      <c r="C19" s="75">
        <v>1780</v>
      </c>
      <c r="D19" s="76"/>
      <c r="E19" s="79"/>
      <c r="F19" s="78">
        <v>7</v>
      </c>
      <c r="G19" s="147">
        <v>15761</v>
      </c>
      <c r="H19" s="97">
        <v>905</v>
      </c>
      <c r="I19" s="148">
        <f t="shared" si="1"/>
        <v>5.742021445339763</v>
      </c>
      <c r="J19" s="149">
        <v>6</v>
      </c>
    </row>
    <row r="20" spans="1:10" ht="21.75" customHeight="1">
      <c r="A20" s="73" t="s">
        <v>64</v>
      </c>
      <c r="B20" s="74">
        <v>7815</v>
      </c>
      <c r="C20" s="75"/>
      <c r="D20" s="76"/>
      <c r="E20" s="79"/>
      <c r="F20" s="78"/>
      <c r="G20" s="150">
        <v>19515</v>
      </c>
      <c r="H20" s="97">
        <v>1013</v>
      </c>
      <c r="I20" s="148">
        <f t="shared" si="1"/>
        <v>5.190878811170895</v>
      </c>
      <c r="J20" s="149">
        <v>29</v>
      </c>
    </row>
    <row r="21" spans="1:10" ht="18" customHeight="1">
      <c r="A21" s="73" t="s">
        <v>65</v>
      </c>
      <c r="B21" s="81">
        <v>15543</v>
      </c>
      <c r="C21" s="75">
        <v>4680</v>
      </c>
      <c r="D21" s="76">
        <f>C21/B21*100</f>
        <v>30.110017371163867</v>
      </c>
      <c r="E21" s="77"/>
      <c r="F21" s="80">
        <v>7</v>
      </c>
      <c r="G21" s="150">
        <v>31500</v>
      </c>
      <c r="H21" s="97"/>
      <c r="I21" s="148"/>
      <c r="J21" s="149"/>
    </row>
    <row r="22" spans="1:10" ht="20.25" customHeight="1">
      <c r="A22" s="73" t="s">
        <v>66</v>
      </c>
      <c r="B22" s="81">
        <v>16252</v>
      </c>
      <c r="C22" s="75">
        <v>2884</v>
      </c>
      <c r="D22" s="76">
        <f>C22/B22*100</f>
        <v>17.74550824513906</v>
      </c>
      <c r="E22" s="77"/>
      <c r="F22" s="80"/>
      <c r="G22" s="150">
        <v>22755</v>
      </c>
      <c r="H22" s="97"/>
      <c r="I22" s="148"/>
      <c r="J22" s="149"/>
    </row>
    <row r="23" spans="1:10" ht="19.5" customHeight="1">
      <c r="A23" s="73" t="s">
        <v>67</v>
      </c>
      <c r="B23" s="74">
        <v>5064</v>
      </c>
      <c r="C23" s="75"/>
      <c r="D23" s="76"/>
      <c r="E23" s="79"/>
      <c r="F23" s="78"/>
      <c r="G23" s="147">
        <v>14760</v>
      </c>
      <c r="H23" s="97"/>
      <c r="I23" s="148"/>
      <c r="J23" s="149"/>
    </row>
    <row r="24" spans="1:10" ht="19.5" customHeight="1">
      <c r="A24" s="73" t="s">
        <v>68</v>
      </c>
      <c r="B24" s="74">
        <v>16867</v>
      </c>
      <c r="C24" s="75">
        <v>5694</v>
      </c>
      <c r="D24" s="76">
        <f>C24/B24*100</f>
        <v>33.758226122013404</v>
      </c>
      <c r="E24" s="77">
        <v>1</v>
      </c>
      <c r="F24" s="80">
        <v>15</v>
      </c>
      <c r="G24" s="150">
        <v>24000</v>
      </c>
      <c r="H24" s="97">
        <v>844</v>
      </c>
      <c r="I24" s="148">
        <f t="shared" si="1"/>
        <v>3.5166666666666666</v>
      </c>
      <c r="J24" s="149">
        <v>12</v>
      </c>
    </row>
    <row r="25" spans="1:10" ht="20.25" customHeight="1">
      <c r="A25" s="73" t="s">
        <v>69</v>
      </c>
      <c r="B25" s="74">
        <v>16419</v>
      </c>
      <c r="C25" s="75">
        <v>415</v>
      </c>
      <c r="D25" s="76">
        <f>C25/B25*100</f>
        <v>2.5275595346854254</v>
      </c>
      <c r="E25" s="79"/>
      <c r="F25" s="80">
        <v>4</v>
      </c>
      <c r="G25" s="150">
        <v>59752</v>
      </c>
      <c r="H25" s="97"/>
      <c r="I25" s="148"/>
      <c r="J25" s="149"/>
    </row>
    <row r="26" spans="1:10" ht="21.75" customHeight="1">
      <c r="A26" s="73" t="s">
        <v>70</v>
      </c>
      <c r="B26" s="74">
        <v>23001</v>
      </c>
      <c r="C26" s="75">
        <v>6082</v>
      </c>
      <c r="D26" s="76">
        <f>C26/B26*100</f>
        <v>26.442328594408938</v>
      </c>
      <c r="E26" s="77">
        <v>3</v>
      </c>
      <c r="F26" s="80">
        <v>5</v>
      </c>
      <c r="G26" s="150">
        <v>47781</v>
      </c>
      <c r="H26" s="97">
        <v>1429</v>
      </c>
      <c r="I26" s="148">
        <f t="shared" si="1"/>
        <v>2.990728532261778</v>
      </c>
      <c r="J26" s="149">
        <v>36</v>
      </c>
    </row>
    <row r="27" spans="1:10" ht="1.5" customHeight="1" thickBot="1">
      <c r="A27" s="83"/>
      <c r="B27" s="84"/>
      <c r="C27" s="85"/>
      <c r="D27" s="85"/>
      <c r="E27" s="86"/>
      <c r="F27" s="87"/>
      <c r="G27" s="86"/>
      <c r="H27" s="98"/>
      <c r="I27" s="151"/>
      <c r="J27" s="152"/>
    </row>
    <row r="28" spans="1:10" ht="18.75" customHeight="1" thickBot="1">
      <c r="A28" s="88" t="s">
        <v>71</v>
      </c>
      <c r="B28" s="89">
        <f>SUM(B6:B27)</f>
        <v>256865</v>
      </c>
      <c r="C28" s="90">
        <f>SUM(C6:C26)</f>
        <v>62357</v>
      </c>
      <c r="D28" s="76">
        <f>C28/B28*100</f>
        <v>24.276176201506626</v>
      </c>
      <c r="E28" s="90">
        <f>SUM(E6:E26)</f>
        <v>11</v>
      </c>
      <c r="F28" s="90">
        <f>SUM(F6:F26)</f>
        <v>130</v>
      </c>
      <c r="G28" s="153">
        <f>SUM(G7:G27)</f>
        <v>492430</v>
      </c>
      <c r="H28" s="154">
        <f>SUM(H7:H27)</f>
        <v>17381</v>
      </c>
      <c r="I28" s="155">
        <f>H28/G28*100</f>
        <v>3.5296387303779215</v>
      </c>
      <c r="J28" s="156">
        <f>SUM(J8:J27)</f>
        <v>273</v>
      </c>
    </row>
    <row r="29" spans="1:10" ht="18" customHeight="1" thickBot="1">
      <c r="A29" s="91" t="s">
        <v>72</v>
      </c>
      <c r="B29" s="92">
        <v>291766</v>
      </c>
      <c r="C29" s="93">
        <v>67344</v>
      </c>
      <c r="D29" s="96">
        <v>23.08151052555815</v>
      </c>
      <c r="E29" s="94">
        <v>8</v>
      </c>
      <c r="F29" s="95">
        <v>32</v>
      </c>
      <c r="G29" s="157">
        <v>518528</v>
      </c>
      <c r="H29" s="157">
        <v>50</v>
      </c>
      <c r="I29" s="157">
        <v>0.009642680819550728</v>
      </c>
      <c r="J29" s="157">
        <v>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O27" sqref="O27"/>
    </sheetView>
  </sheetViews>
  <sheetFormatPr defaultColWidth="9.1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"/>
      <c r="O1" s="121">
        <v>42471</v>
      </c>
      <c r="P1" s="121"/>
      <c r="Q1" s="4"/>
      <c r="R1" s="4"/>
      <c r="S1" s="4"/>
    </row>
    <row r="2" spans="1:19" s="2" customFormat="1" ht="16.5" customHeight="1">
      <c r="A2" s="122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  <c r="P2" s="123"/>
      <c r="Q2" s="5"/>
      <c r="R2" s="5"/>
      <c r="S2" s="5"/>
    </row>
    <row r="3" spans="1:19" ht="16.5" customHeight="1">
      <c r="A3" s="116" t="s">
        <v>24</v>
      </c>
      <c r="B3" s="120" t="s">
        <v>21</v>
      </c>
      <c r="C3" s="120"/>
      <c r="D3" s="120"/>
      <c r="E3" s="115" t="s">
        <v>25</v>
      </c>
      <c r="F3" s="115"/>
      <c r="G3" s="115"/>
      <c r="H3" s="115"/>
      <c r="I3" s="115"/>
      <c r="J3" s="115"/>
      <c r="K3" s="125" t="s">
        <v>26</v>
      </c>
      <c r="L3" s="125"/>
      <c r="M3" s="120" t="s">
        <v>27</v>
      </c>
      <c r="N3" s="120"/>
      <c r="O3" s="120"/>
      <c r="P3" s="120"/>
      <c r="Q3" s="6"/>
      <c r="R3" s="6"/>
      <c r="S3" s="6"/>
    </row>
    <row r="4" spans="1:19" ht="16.5" customHeight="1">
      <c r="A4" s="116"/>
      <c r="B4" s="119" t="s">
        <v>41</v>
      </c>
      <c r="C4" s="113" t="s">
        <v>28</v>
      </c>
      <c r="D4" s="113"/>
      <c r="E4" s="115"/>
      <c r="F4" s="115"/>
      <c r="G4" s="115"/>
      <c r="H4" s="115"/>
      <c r="I4" s="115"/>
      <c r="J4" s="115"/>
      <c r="K4" s="114" t="s">
        <v>29</v>
      </c>
      <c r="L4" s="114"/>
      <c r="M4" s="130" t="s">
        <v>30</v>
      </c>
      <c r="N4" s="130"/>
      <c r="O4" s="129" t="s">
        <v>31</v>
      </c>
      <c r="P4" s="129"/>
      <c r="Q4" s="6"/>
      <c r="R4" s="6"/>
      <c r="S4" s="6"/>
    </row>
    <row r="5" spans="1:19" ht="15.75">
      <c r="A5" s="116"/>
      <c r="B5" s="119"/>
      <c r="C5" s="118" t="s">
        <v>39</v>
      </c>
      <c r="D5" s="118"/>
      <c r="E5" s="127" t="s">
        <v>32</v>
      </c>
      <c r="F5" s="127"/>
      <c r="G5" s="117" t="s">
        <v>33</v>
      </c>
      <c r="H5" s="117"/>
      <c r="I5" s="131" t="s">
        <v>34</v>
      </c>
      <c r="J5" s="131"/>
      <c r="K5" s="128" t="s">
        <v>35</v>
      </c>
      <c r="L5" s="128"/>
      <c r="M5" s="132" t="s">
        <v>33</v>
      </c>
      <c r="N5" s="132"/>
      <c r="O5" s="126" t="s">
        <v>33</v>
      </c>
      <c r="P5" s="126"/>
      <c r="Q5" s="6"/>
      <c r="R5" s="6"/>
      <c r="S5" s="6"/>
    </row>
    <row r="6" spans="1:19" ht="16.5" thickBot="1">
      <c r="A6" s="116"/>
      <c r="B6" s="119"/>
      <c r="C6" s="7" t="s">
        <v>73</v>
      </c>
      <c r="D6" s="7" t="s">
        <v>74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348.3</v>
      </c>
      <c r="F8" s="61">
        <v>401.9</v>
      </c>
      <c r="G8" s="28">
        <v>10.3</v>
      </c>
      <c r="H8" s="29">
        <v>8.7</v>
      </c>
      <c r="I8" s="28">
        <v>7.8</v>
      </c>
      <c r="J8" s="30">
        <v>7.3</v>
      </c>
      <c r="K8" s="31">
        <f t="shared" si="0"/>
        <v>10.187932739861525</v>
      </c>
      <c r="L8" s="58">
        <v>9.375</v>
      </c>
      <c r="M8" s="32">
        <v>254.5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99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11.4</v>
      </c>
      <c r="H9" s="29">
        <v>10.1</v>
      </c>
      <c r="I9" s="28">
        <v>12.1</v>
      </c>
      <c r="J9" s="30">
        <v>9.4</v>
      </c>
      <c r="K9" s="31">
        <f t="shared" si="0"/>
        <v>9.921671018276761</v>
      </c>
      <c r="L9" s="58">
        <v>10.860215053763442</v>
      </c>
      <c r="M9" s="32">
        <v>408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99" t="s">
        <v>1</v>
      </c>
      <c r="B10" s="26">
        <v>299</v>
      </c>
      <c r="C10" s="27">
        <v>332</v>
      </c>
      <c r="D10" s="27">
        <v>332</v>
      </c>
      <c r="E10" s="28">
        <v>130.4</v>
      </c>
      <c r="F10" s="61">
        <v>96.60000000000001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302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99" t="s">
        <v>2</v>
      </c>
      <c r="B11" s="26">
        <v>690</v>
      </c>
      <c r="C11" s="27">
        <v>690</v>
      </c>
      <c r="D11" s="27">
        <v>690</v>
      </c>
      <c r="E11" s="28">
        <v>467.6</v>
      </c>
      <c r="F11" s="61">
        <v>473.7</v>
      </c>
      <c r="G11" s="28">
        <v>7</v>
      </c>
      <c r="H11" s="29">
        <v>6.7</v>
      </c>
      <c r="I11" s="28">
        <v>6.2</v>
      </c>
      <c r="J11" s="30">
        <v>5.9</v>
      </c>
      <c r="K11" s="31">
        <f t="shared" si="0"/>
        <v>10.144927536231883</v>
      </c>
      <c r="L11" s="58">
        <v>9.710144927536232</v>
      </c>
      <c r="M11" s="32">
        <v>521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100" t="s">
        <v>3</v>
      </c>
      <c r="B12" s="26">
        <v>433</v>
      </c>
      <c r="C12" s="27">
        <v>459</v>
      </c>
      <c r="D12" s="27">
        <v>459</v>
      </c>
      <c r="E12" s="28">
        <v>308.1</v>
      </c>
      <c r="F12" s="61">
        <v>222.29999999999998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99" t="s">
        <v>4</v>
      </c>
      <c r="B13" s="26">
        <v>1632</v>
      </c>
      <c r="C13" s="27">
        <v>1656</v>
      </c>
      <c r="D13" s="27">
        <v>1657</v>
      </c>
      <c r="E13" s="28">
        <v>877</v>
      </c>
      <c r="F13" s="61">
        <v>832</v>
      </c>
      <c r="G13" s="28">
        <v>14.9</v>
      </c>
      <c r="H13" s="29">
        <v>16</v>
      </c>
      <c r="I13" s="28">
        <v>13</v>
      </c>
      <c r="J13" s="30">
        <v>14</v>
      </c>
      <c r="K13" s="31">
        <f t="shared" si="0"/>
        <v>8.992154496077248</v>
      </c>
      <c r="L13" s="58">
        <v>9.644364074743821</v>
      </c>
      <c r="M13" s="32">
        <v>302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99" t="s">
        <v>5</v>
      </c>
      <c r="B14" s="26">
        <v>2742</v>
      </c>
      <c r="C14" s="27">
        <v>2742</v>
      </c>
      <c r="D14" s="27">
        <v>2742</v>
      </c>
      <c r="E14" s="28">
        <v>2000.7</v>
      </c>
      <c r="F14" s="61">
        <v>1961.8000000000002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99" t="s">
        <v>6</v>
      </c>
      <c r="B15" s="26">
        <v>711</v>
      </c>
      <c r="C15" s="27">
        <v>704</v>
      </c>
      <c r="D15" s="27">
        <v>704</v>
      </c>
      <c r="E15" s="28">
        <v>554.2</v>
      </c>
      <c r="F15" s="61">
        <v>276.3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27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100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736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99" t="s">
        <v>8</v>
      </c>
      <c r="B17" s="26">
        <v>950</v>
      </c>
      <c r="C17" s="27">
        <v>950</v>
      </c>
      <c r="D17" s="27">
        <v>950</v>
      </c>
      <c r="E17" s="28">
        <v>643.1</v>
      </c>
      <c r="F17" s="61">
        <v>614.9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990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99" t="s">
        <v>9</v>
      </c>
      <c r="B18" s="26">
        <v>314</v>
      </c>
      <c r="C18" s="27">
        <v>382</v>
      </c>
      <c r="D18" s="27">
        <v>382</v>
      </c>
      <c r="E18" s="28">
        <v>165.2</v>
      </c>
      <c r="F18" s="61">
        <v>92.9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597.9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99" t="s">
        <v>17</v>
      </c>
      <c r="B19" s="26">
        <v>1326</v>
      </c>
      <c r="C19" s="27">
        <v>1373</v>
      </c>
      <c r="D19" s="27">
        <v>1373</v>
      </c>
      <c r="E19" s="28">
        <v>495.3</v>
      </c>
      <c r="F19" s="61">
        <v>403.3</v>
      </c>
      <c r="G19" s="28">
        <v>12.3</v>
      </c>
      <c r="H19" s="29">
        <v>12.2</v>
      </c>
      <c r="I19" s="28">
        <v>10.2</v>
      </c>
      <c r="J19" s="30">
        <v>10.1</v>
      </c>
      <c r="K19" s="31">
        <f t="shared" si="0"/>
        <v>8.958485069191552</v>
      </c>
      <c r="L19" s="58">
        <v>9.298780487804878</v>
      </c>
      <c r="M19" s="32">
        <v>351</v>
      </c>
      <c r="N19" s="33">
        <v>348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100" t="s">
        <v>10</v>
      </c>
      <c r="B20" s="26">
        <v>1300</v>
      </c>
      <c r="C20" s="27">
        <v>1284</v>
      </c>
      <c r="D20" s="27">
        <v>1284</v>
      </c>
      <c r="E20" s="28">
        <v>791.3000000000001</v>
      </c>
      <c r="F20" s="61">
        <v>751.2</v>
      </c>
      <c r="G20" s="28">
        <v>15.9</v>
      </c>
      <c r="H20" s="29">
        <v>16.9</v>
      </c>
      <c r="I20" s="28">
        <v>13.9</v>
      </c>
      <c r="J20" s="30">
        <v>15.3</v>
      </c>
      <c r="K20" s="31">
        <f t="shared" si="0"/>
        <v>12.383177570093459</v>
      </c>
      <c r="L20" s="58">
        <v>12.2445141065831</v>
      </c>
      <c r="M20" s="32">
        <v>61.6</v>
      </c>
      <c r="N20" s="33">
        <v>92</v>
      </c>
      <c r="O20" s="34">
        <v>1.2</v>
      </c>
      <c r="P20" s="35">
        <v>1</v>
      </c>
      <c r="Q20" s="24">
        <v>3695.4</v>
      </c>
      <c r="R20" s="6"/>
      <c r="S20" s="6"/>
    </row>
    <row r="21" spans="1:19" ht="16.5" customHeight="1">
      <c r="A21" s="99" t="s">
        <v>11</v>
      </c>
      <c r="B21" s="26">
        <v>933</v>
      </c>
      <c r="C21" s="27">
        <v>962</v>
      </c>
      <c r="D21" s="27">
        <v>962</v>
      </c>
      <c r="E21" s="28">
        <v>254</v>
      </c>
      <c r="F21" s="61">
        <v>290.1</v>
      </c>
      <c r="G21" s="28">
        <v>5.8</v>
      </c>
      <c r="H21" s="29">
        <v>7.2</v>
      </c>
      <c r="I21" s="28">
        <v>5.4</v>
      </c>
      <c r="J21" s="30">
        <v>6.5</v>
      </c>
      <c r="K21" s="31">
        <f t="shared" si="0"/>
        <v>6.029106029106028</v>
      </c>
      <c r="L21" s="58">
        <v>7.868852459016393</v>
      </c>
      <c r="M21" s="32">
        <v>188.1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99" t="s">
        <v>18</v>
      </c>
      <c r="B22" s="26">
        <v>976</v>
      </c>
      <c r="C22" s="27">
        <v>999</v>
      </c>
      <c r="D22" s="27">
        <v>999</v>
      </c>
      <c r="E22" s="28">
        <v>466.5</v>
      </c>
      <c r="F22" s="61">
        <v>509.9</v>
      </c>
      <c r="G22" s="28">
        <v>11.6</v>
      </c>
      <c r="H22" s="29">
        <v>11.9</v>
      </c>
      <c r="I22" s="28">
        <v>10.4</v>
      </c>
      <c r="J22" s="30">
        <v>10.5</v>
      </c>
      <c r="K22" s="31">
        <f t="shared" si="0"/>
        <v>11.611611611611611</v>
      </c>
      <c r="L22" s="58">
        <v>11</v>
      </c>
      <c r="M22" s="32">
        <v>734</v>
      </c>
      <c r="N22" s="33">
        <v>689</v>
      </c>
      <c r="O22" s="34">
        <v>7.5</v>
      </c>
      <c r="P22" s="35">
        <v>7.9</v>
      </c>
      <c r="Q22" s="24">
        <v>2424.6</v>
      </c>
      <c r="R22" s="6"/>
      <c r="S22" s="6"/>
    </row>
    <row r="23" spans="1:19" ht="15.75">
      <c r="A23" s="100" t="s">
        <v>19</v>
      </c>
      <c r="B23" s="26">
        <v>1980</v>
      </c>
      <c r="C23" s="27">
        <v>1970</v>
      </c>
      <c r="D23" s="27">
        <v>1971</v>
      </c>
      <c r="E23" s="28">
        <v>2287.2</v>
      </c>
      <c r="F23" s="61">
        <v>2232.3</v>
      </c>
      <c r="G23" s="28">
        <v>36.7</v>
      </c>
      <c r="H23" s="29">
        <v>39.3</v>
      </c>
      <c r="I23" s="28">
        <v>35.3</v>
      </c>
      <c r="J23" s="30">
        <v>34</v>
      </c>
      <c r="K23" s="31">
        <f t="shared" si="0"/>
        <v>18.619989852866567</v>
      </c>
      <c r="L23" s="58">
        <v>18.6009975062344</v>
      </c>
      <c r="M23" s="32">
        <v>244</v>
      </c>
      <c r="N23" s="33">
        <v>209.5</v>
      </c>
      <c r="O23" s="34">
        <v>3.2</v>
      </c>
      <c r="P23" s="35">
        <v>2</v>
      </c>
      <c r="Q23" s="24">
        <v>9835.6</v>
      </c>
      <c r="R23" s="6"/>
      <c r="S23" s="6"/>
    </row>
    <row r="24" spans="1:19" ht="15.75">
      <c r="A24" s="100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94.39999999999999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99" t="s">
        <v>13</v>
      </c>
      <c r="B25" s="26">
        <v>1497</v>
      </c>
      <c r="C25" s="27">
        <v>1387</v>
      </c>
      <c r="D25" s="27">
        <v>1387</v>
      </c>
      <c r="E25" s="28">
        <v>976.9</v>
      </c>
      <c r="F25" s="61">
        <v>922.7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100" t="s">
        <v>20</v>
      </c>
      <c r="B26" s="26">
        <v>551</v>
      </c>
      <c r="C26" s="27">
        <v>539</v>
      </c>
      <c r="D26" s="27">
        <v>539</v>
      </c>
      <c r="E26" s="28">
        <v>265.3</v>
      </c>
      <c r="F26" s="61">
        <v>293.9</v>
      </c>
      <c r="G26" s="28">
        <v>4.7</v>
      </c>
      <c r="H26" s="29">
        <v>4.6</v>
      </c>
      <c r="I26" s="28">
        <v>4.1</v>
      </c>
      <c r="J26" s="30">
        <v>7.8</v>
      </c>
      <c r="K26" s="31">
        <f>G26/D26*1000</f>
        <v>8.719851576994435</v>
      </c>
      <c r="L26" s="58">
        <v>7.731092436974789</v>
      </c>
      <c r="M26" s="32">
        <v>1239</v>
      </c>
      <c r="N26" s="33">
        <v>1117</v>
      </c>
      <c r="O26" s="34">
        <v>12</v>
      </c>
      <c r="P26" s="35">
        <v>11</v>
      </c>
      <c r="Q26" s="24">
        <v>2217.8</v>
      </c>
      <c r="R26" s="6"/>
      <c r="S26" s="6"/>
    </row>
    <row r="27" spans="1:19" ht="15.75">
      <c r="A27" s="99" t="s">
        <v>14</v>
      </c>
      <c r="B27" s="26">
        <v>3822</v>
      </c>
      <c r="C27" s="27">
        <v>3822</v>
      </c>
      <c r="D27" s="27">
        <v>3822</v>
      </c>
      <c r="E27" s="28">
        <v>2598.7999999999997</v>
      </c>
      <c r="F27" s="61">
        <v>2470.1</v>
      </c>
      <c r="G27" s="28">
        <v>43.4</v>
      </c>
      <c r="H27" s="29">
        <v>43.9</v>
      </c>
      <c r="I27" s="28">
        <v>39.5</v>
      </c>
      <c r="J27" s="30">
        <v>38.6</v>
      </c>
      <c r="K27" s="31">
        <f t="shared" si="0"/>
        <v>11.355311355311354</v>
      </c>
      <c r="L27" s="58">
        <v>11.2</v>
      </c>
      <c r="M27" s="32">
        <v>736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v>69.7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23501</v>
      </c>
      <c r="D29" s="49">
        <f>SUM(D7:D28)</f>
        <v>23503</v>
      </c>
      <c r="E29" s="50">
        <f>SUM(E7:E28)</f>
        <v>15225.6</v>
      </c>
      <c r="F29" s="63">
        <f>SUM(F7:F28)</f>
        <v>14417.6</v>
      </c>
      <c r="G29" s="52">
        <f>SUM(G7:G28)</f>
        <v>269.3</v>
      </c>
      <c r="H29" s="53">
        <v>272.4</v>
      </c>
      <c r="I29" s="54">
        <f>SUM(I7:I28)</f>
        <v>245.29999999999998</v>
      </c>
      <c r="J29" s="53">
        <v>245.5</v>
      </c>
      <c r="K29" s="55">
        <f>G29/D29*1000</f>
        <v>11.458111730417393</v>
      </c>
      <c r="L29" s="56">
        <v>11.3</v>
      </c>
      <c r="M29" s="54">
        <f>SUM(M7:M28)</f>
        <v>10569.8</v>
      </c>
      <c r="N29" s="51">
        <v>8491.5</v>
      </c>
      <c r="O29" s="54">
        <f>SUM(O7:O28)</f>
        <v>123.30000000000001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O5:P5"/>
    <mergeCell ref="E5:F5"/>
    <mergeCell ref="K5:L5"/>
    <mergeCell ref="O4:P4"/>
    <mergeCell ref="M4:N4"/>
    <mergeCell ref="I5:J5"/>
    <mergeCell ref="M5:N5"/>
    <mergeCell ref="O1:P1"/>
    <mergeCell ref="A2:M2"/>
    <mergeCell ref="N2:P2"/>
    <mergeCell ref="M3:P3"/>
    <mergeCell ref="A1:M1"/>
    <mergeCell ref="K3:L3"/>
    <mergeCell ref="C4:D4"/>
    <mergeCell ref="K4:L4"/>
    <mergeCell ref="E3:J4"/>
    <mergeCell ref="A3:A6"/>
    <mergeCell ref="G5:H5"/>
    <mergeCell ref="C5:D5"/>
    <mergeCell ref="B4:B6"/>
    <mergeCell ref="B3:D3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view="pageBreakPreview" zoomScaleSheetLayoutView="100" zoomScalePageLayoutView="0" workbookViewId="0" topLeftCell="A1">
      <selection activeCell="BO27" sqref="BO27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5.375" style="0" customWidth="1"/>
    <col min="5" max="6" width="7.75390625" style="0" customWidth="1"/>
    <col min="7" max="7" width="7.00390625" style="0" customWidth="1"/>
    <col min="8" max="8" width="5.87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158"/>
      <c r="B1" s="271" t="s">
        <v>78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160"/>
      <c r="AE1" s="160"/>
      <c r="AF1" s="161"/>
      <c r="AG1" s="159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1">
        <v>42471</v>
      </c>
      <c r="BA1" s="161"/>
      <c r="BB1" s="270"/>
      <c r="BC1" s="270"/>
      <c r="BD1" s="270"/>
      <c r="BE1" s="270"/>
      <c r="BF1" s="270"/>
      <c r="BG1" s="270"/>
      <c r="BH1" s="162"/>
      <c r="BI1" s="162"/>
      <c r="BJ1" s="162"/>
      <c r="BK1" s="162"/>
      <c r="BL1" s="162"/>
    </row>
    <row r="2" spans="1:64" ht="19.5" thickBot="1">
      <c r="A2" s="163"/>
      <c r="B2" s="163"/>
      <c r="C2" s="163"/>
      <c r="D2" s="163"/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3"/>
      <c r="AW2" s="163"/>
      <c r="AX2" s="163"/>
      <c r="AY2" s="163"/>
      <c r="AZ2" s="165"/>
      <c r="BA2" s="165"/>
      <c r="BB2" s="269"/>
      <c r="BC2" s="269"/>
      <c r="BD2" s="269"/>
      <c r="BE2" s="269"/>
      <c r="BF2" s="269"/>
      <c r="BG2" s="269"/>
      <c r="BH2" s="162"/>
      <c r="BI2" s="162"/>
      <c r="BJ2" s="162"/>
      <c r="BK2" s="162"/>
      <c r="BL2" s="162"/>
    </row>
    <row r="3" spans="1:64" ht="19.5" customHeight="1" thickBot="1">
      <c r="A3" s="166" t="s">
        <v>79</v>
      </c>
      <c r="B3" s="275" t="s">
        <v>80</v>
      </c>
      <c r="C3" s="276"/>
      <c r="D3" s="276"/>
      <c r="E3" s="277"/>
      <c r="F3" s="281" t="s">
        <v>81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  <c r="X3" s="169"/>
      <c r="Y3" s="169"/>
      <c r="Z3" s="169"/>
      <c r="AA3" s="169"/>
      <c r="AB3" s="284" t="s">
        <v>82</v>
      </c>
      <c r="AC3" s="285"/>
      <c r="AD3" s="285"/>
      <c r="AE3" s="285"/>
      <c r="AF3" s="285"/>
      <c r="AG3" s="286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287" t="s">
        <v>83</v>
      </c>
      <c r="AW3" s="288"/>
      <c r="AX3" s="287" t="s">
        <v>84</v>
      </c>
      <c r="AY3" s="288"/>
      <c r="AZ3" s="289" t="s">
        <v>85</v>
      </c>
      <c r="BA3" s="290"/>
      <c r="BB3" s="291"/>
      <c r="BC3" s="291"/>
      <c r="BD3" s="169"/>
      <c r="BE3" s="169"/>
      <c r="BF3" s="169"/>
      <c r="BG3" s="169"/>
      <c r="BH3" s="169"/>
      <c r="BI3" s="169"/>
      <c r="BJ3" s="169"/>
      <c r="BK3" s="293"/>
      <c r="BL3" s="294" t="s">
        <v>111</v>
      </c>
    </row>
    <row r="4" spans="1:64" ht="15.75">
      <c r="A4" s="170"/>
      <c r="B4" s="278"/>
      <c r="C4" s="279"/>
      <c r="D4" s="279"/>
      <c r="E4" s="280"/>
      <c r="F4" s="272" t="s">
        <v>86</v>
      </c>
      <c r="G4" s="273"/>
      <c r="H4" s="273"/>
      <c r="I4" s="274"/>
      <c r="J4" s="171" t="s">
        <v>87</v>
      </c>
      <c r="K4" s="172"/>
      <c r="L4" s="171" t="s">
        <v>88</v>
      </c>
      <c r="M4" s="172"/>
      <c r="N4" s="173" t="s">
        <v>89</v>
      </c>
      <c r="O4" s="174"/>
      <c r="P4" s="173" t="s">
        <v>90</v>
      </c>
      <c r="Q4" s="174"/>
      <c r="R4" s="173" t="s">
        <v>91</v>
      </c>
      <c r="S4" s="174"/>
      <c r="T4" s="173" t="s">
        <v>92</v>
      </c>
      <c r="U4" s="174"/>
      <c r="V4" s="173" t="s">
        <v>93</v>
      </c>
      <c r="W4" s="174"/>
      <c r="X4" s="175" t="s">
        <v>94</v>
      </c>
      <c r="Y4" s="176"/>
      <c r="Z4" s="175" t="s">
        <v>95</v>
      </c>
      <c r="AA4" s="176"/>
      <c r="AB4" s="275" t="s">
        <v>86</v>
      </c>
      <c r="AC4" s="277"/>
      <c r="AD4" s="177" t="s">
        <v>96</v>
      </c>
      <c r="AE4" s="168"/>
      <c r="AF4" s="167" t="s">
        <v>97</v>
      </c>
      <c r="AG4" s="168"/>
      <c r="AH4" s="177" t="s">
        <v>98</v>
      </c>
      <c r="AI4" s="168"/>
      <c r="AJ4" s="167" t="s">
        <v>99</v>
      </c>
      <c r="AK4" s="168"/>
      <c r="AL4" s="167" t="s">
        <v>100</v>
      </c>
      <c r="AM4" s="168"/>
      <c r="AN4" s="167" t="s">
        <v>101</v>
      </c>
      <c r="AO4" s="168"/>
      <c r="AP4" s="167" t="s">
        <v>102</v>
      </c>
      <c r="AQ4" s="168"/>
      <c r="AR4" s="167" t="s">
        <v>103</v>
      </c>
      <c r="AS4" s="168"/>
      <c r="AT4" s="178" t="s">
        <v>104</v>
      </c>
      <c r="AU4" s="179"/>
      <c r="AV4" s="272"/>
      <c r="AW4" s="274"/>
      <c r="AX4" s="272"/>
      <c r="AY4" s="274"/>
      <c r="AZ4" s="287" t="s">
        <v>105</v>
      </c>
      <c r="BA4" s="288"/>
      <c r="BB4" s="177" t="s">
        <v>106</v>
      </c>
      <c r="BC4" s="168"/>
      <c r="BD4" s="167" t="s">
        <v>107</v>
      </c>
      <c r="BE4" s="168"/>
      <c r="BF4" s="167" t="s">
        <v>108</v>
      </c>
      <c r="BG4" s="168"/>
      <c r="BH4" s="177" t="s">
        <v>109</v>
      </c>
      <c r="BI4" s="180"/>
      <c r="BJ4" s="167" t="s">
        <v>110</v>
      </c>
      <c r="BK4" s="292"/>
      <c r="BL4" s="295"/>
    </row>
    <row r="5" spans="1:64" ht="32.25" thickBot="1">
      <c r="A5" s="181"/>
      <c r="B5" s="182" t="s">
        <v>112</v>
      </c>
      <c r="C5" s="183" t="s">
        <v>113</v>
      </c>
      <c r="D5" s="183" t="s">
        <v>47</v>
      </c>
      <c r="E5" s="184" t="s">
        <v>31</v>
      </c>
      <c r="F5" s="182" t="s">
        <v>112</v>
      </c>
      <c r="G5" s="183" t="s">
        <v>113</v>
      </c>
      <c r="H5" s="183" t="s">
        <v>47</v>
      </c>
      <c r="I5" s="184" t="s">
        <v>31</v>
      </c>
      <c r="J5" s="182" t="s">
        <v>112</v>
      </c>
      <c r="K5" s="184" t="s">
        <v>113</v>
      </c>
      <c r="L5" s="182" t="s">
        <v>112</v>
      </c>
      <c r="M5" s="184" t="s">
        <v>113</v>
      </c>
      <c r="N5" s="182" t="s">
        <v>112</v>
      </c>
      <c r="O5" s="184" t="s">
        <v>113</v>
      </c>
      <c r="P5" s="182" t="s">
        <v>112</v>
      </c>
      <c r="Q5" s="184" t="s">
        <v>113</v>
      </c>
      <c r="R5" s="182" t="s">
        <v>112</v>
      </c>
      <c r="S5" s="184" t="s">
        <v>113</v>
      </c>
      <c r="T5" s="182" t="s">
        <v>112</v>
      </c>
      <c r="U5" s="184" t="s">
        <v>113</v>
      </c>
      <c r="V5" s="182" t="s">
        <v>112</v>
      </c>
      <c r="W5" s="184" t="s">
        <v>113</v>
      </c>
      <c r="X5" s="182" t="s">
        <v>112</v>
      </c>
      <c r="Y5" s="184" t="s">
        <v>113</v>
      </c>
      <c r="Z5" s="182" t="s">
        <v>112</v>
      </c>
      <c r="AA5" s="184" t="s">
        <v>113</v>
      </c>
      <c r="AB5" s="182" t="s">
        <v>112</v>
      </c>
      <c r="AC5" s="184" t="s">
        <v>113</v>
      </c>
      <c r="AD5" s="185" t="s">
        <v>112</v>
      </c>
      <c r="AE5" s="184" t="s">
        <v>113</v>
      </c>
      <c r="AF5" s="182" t="s">
        <v>112</v>
      </c>
      <c r="AG5" s="184" t="s">
        <v>113</v>
      </c>
      <c r="AH5" s="185" t="s">
        <v>112</v>
      </c>
      <c r="AI5" s="184" t="s">
        <v>113</v>
      </c>
      <c r="AJ5" s="182" t="s">
        <v>112</v>
      </c>
      <c r="AK5" s="184" t="s">
        <v>113</v>
      </c>
      <c r="AL5" s="182" t="s">
        <v>112</v>
      </c>
      <c r="AM5" s="184" t="s">
        <v>113</v>
      </c>
      <c r="AN5" s="182" t="s">
        <v>112</v>
      </c>
      <c r="AO5" s="184" t="s">
        <v>113</v>
      </c>
      <c r="AP5" s="182" t="s">
        <v>112</v>
      </c>
      <c r="AQ5" s="184" t="s">
        <v>113</v>
      </c>
      <c r="AR5" s="182" t="s">
        <v>112</v>
      </c>
      <c r="AS5" s="184" t="s">
        <v>113</v>
      </c>
      <c r="AT5" s="182" t="s">
        <v>112</v>
      </c>
      <c r="AU5" s="184" t="s">
        <v>113</v>
      </c>
      <c r="AV5" s="182" t="s">
        <v>112</v>
      </c>
      <c r="AW5" s="184" t="s">
        <v>113</v>
      </c>
      <c r="AX5" s="182" t="s">
        <v>112</v>
      </c>
      <c r="AY5" s="184" t="s">
        <v>113</v>
      </c>
      <c r="AZ5" s="182" t="s">
        <v>112</v>
      </c>
      <c r="BA5" s="186" t="s">
        <v>113</v>
      </c>
      <c r="BB5" s="185" t="s">
        <v>112</v>
      </c>
      <c r="BC5" s="184" t="s">
        <v>113</v>
      </c>
      <c r="BD5" s="182" t="s">
        <v>112</v>
      </c>
      <c r="BE5" s="184" t="s">
        <v>113</v>
      </c>
      <c r="BF5" s="182" t="s">
        <v>112</v>
      </c>
      <c r="BG5" s="184" t="s">
        <v>113</v>
      </c>
      <c r="BH5" s="185" t="s">
        <v>112</v>
      </c>
      <c r="BI5" s="187" t="s">
        <v>113</v>
      </c>
      <c r="BJ5" s="182" t="s">
        <v>112</v>
      </c>
      <c r="BK5" s="184" t="s">
        <v>113</v>
      </c>
      <c r="BL5" s="296"/>
    </row>
    <row r="6" spans="1:64" ht="18" customHeight="1">
      <c r="A6" s="188" t="s">
        <v>0</v>
      </c>
      <c r="B6" s="189"/>
      <c r="C6" s="190"/>
      <c r="D6" s="191"/>
      <c r="E6" s="192"/>
      <c r="F6" s="193"/>
      <c r="G6" s="190"/>
      <c r="H6" s="191"/>
      <c r="I6" s="192"/>
      <c r="J6" s="194"/>
      <c r="K6" s="192"/>
      <c r="L6" s="194"/>
      <c r="M6" s="192"/>
      <c r="N6" s="194"/>
      <c r="O6" s="192"/>
      <c r="P6" s="194"/>
      <c r="Q6" s="192"/>
      <c r="R6" s="194"/>
      <c r="S6" s="192"/>
      <c r="T6" s="194"/>
      <c r="U6" s="192"/>
      <c r="V6" s="194"/>
      <c r="W6" s="192"/>
      <c r="X6" s="194"/>
      <c r="Y6" s="192"/>
      <c r="Z6" s="194"/>
      <c r="AA6" s="192"/>
      <c r="AB6" s="189"/>
      <c r="AC6" s="192"/>
      <c r="AD6" s="195"/>
      <c r="AE6" s="192"/>
      <c r="AF6" s="195"/>
      <c r="AG6" s="192"/>
      <c r="AH6" s="195"/>
      <c r="AI6" s="192"/>
      <c r="AJ6" s="195"/>
      <c r="AK6" s="192"/>
      <c r="AL6" s="194"/>
      <c r="AM6" s="192"/>
      <c r="AN6" s="195"/>
      <c r="AO6" s="192"/>
      <c r="AP6" s="194"/>
      <c r="AQ6" s="192"/>
      <c r="AR6" s="194"/>
      <c r="AS6" s="192"/>
      <c r="AT6" s="194"/>
      <c r="AU6" s="192"/>
      <c r="AV6" s="195"/>
      <c r="AW6" s="192"/>
      <c r="AX6" s="194"/>
      <c r="AY6" s="192"/>
      <c r="AZ6" s="196"/>
      <c r="BA6" s="197"/>
      <c r="BB6" s="198"/>
      <c r="BC6" s="199"/>
      <c r="BD6" s="200"/>
      <c r="BE6" s="199"/>
      <c r="BF6" s="201">
        <v>5500</v>
      </c>
      <c r="BG6" s="199"/>
      <c r="BH6" s="198"/>
      <c r="BI6" s="202"/>
      <c r="BJ6" s="201"/>
      <c r="BK6" s="199"/>
      <c r="BL6" s="203"/>
    </row>
    <row r="7" spans="1:64" ht="15" customHeight="1">
      <c r="A7" s="204" t="s">
        <v>15</v>
      </c>
      <c r="B7" s="205">
        <f aca="true" t="shared" si="0" ref="B7:B26">BL7</f>
        <v>14760</v>
      </c>
      <c r="C7" s="206">
        <f aca="true" t="shared" si="1" ref="C7:C26">SUM(G7,AC7,AU7,AW7,AY7,BA7)</f>
        <v>0</v>
      </c>
      <c r="D7" s="207">
        <f aca="true" t="shared" si="2" ref="D7:D26">C7/B7*100</f>
        <v>0</v>
      </c>
      <c r="E7" s="208"/>
      <c r="F7" s="205">
        <f>SUM(J7,L7,N7,R7,T7,V7,X7,Z7,P7)</f>
        <v>3008</v>
      </c>
      <c r="G7" s="209">
        <f>SUM(K7,M7,O7,Q7,S7,U7,W7,Y7,AA7)</f>
        <v>0</v>
      </c>
      <c r="H7" s="207">
        <f aca="true" t="shared" si="3" ref="H7:H26">G7/F7*100</f>
        <v>0</v>
      </c>
      <c r="I7" s="208"/>
      <c r="J7" s="209">
        <v>285</v>
      </c>
      <c r="K7" s="208"/>
      <c r="L7" s="209">
        <v>730</v>
      </c>
      <c r="M7" s="208"/>
      <c r="N7" s="209">
        <v>1683</v>
      </c>
      <c r="O7" s="208"/>
      <c r="P7" s="209"/>
      <c r="Q7" s="208"/>
      <c r="R7" s="209"/>
      <c r="S7" s="208"/>
      <c r="T7" s="209">
        <v>210</v>
      </c>
      <c r="U7" s="208"/>
      <c r="V7" s="209">
        <v>30</v>
      </c>
      <c r="W7" s="208"/>
      <c r="X7" s="209">
        <v>70</v>
      </c>
      <c r="Y7" s="208"/>
      <c r="Z7" s="209"/>
      <c r="AA7" s="208"/>
      <c r="AB7" s="196">
        <f aca="true" t="shared" si="4" ref="AB7:AC26">SUM(AD7,AF7,AH7,AJ7,AL7,AN7,AP7,AR7)</f>
        <v>6971</v>
      </c>
      <c r="AC7" s="210">
        <f t="shared" si="4"/>
        <v>0</v>
      </c>
      <c r="AD7" s="209">
        <v>6971</v>
      </c>
      <c r="AE7" s="208"/>
      <c r="AF7" s="209"/>
      <c r="AG7" s="208"/>
      <c r="AH7" s="211"/>
      <c r="AI7" s="208"/>
      <c r="AJ7" s="209"/>
      <c r="AK7" s="208"/>
      <c r="AL7" s="209"/>
      <c r="AM7" s="208"/>
      <c r="AN7" s="209"/>
      <c r="AO7" s="208"/>
      <c r="AP7" s="209"/>
      <c r="AQ7" s="208"/>
      <c r="AR7" s="209"/>
      <c r="AS7" s="208"/>
      <c r="AT7" s="212"/>
      <c r="AU7" s="208"/>
      <c r="AV7" s="211">
        <v>105</v>
      </c>
      <c r="AW7" s="208"/>
      <c r="AX7" s="205"/>
      <c r="AY7" s="208"/>
      <c r="AZ7" s="205">
        <f>SUM(BB7,BD7,BF7,BH7,BJ7)</f>
        <v>4676</v>
      </c>
      <c r="BA7" s="208">
        <f>SUM(BC7,BE7,BG7,BI7,BK7)</f>
        <v>0</v>
      </c>
      <c r="BB7" s="81">
        <v>80</v>
      </c>
      <c r="BC7" s="213"/>
      <c r="BD7" s="214">
        <v>603</v>
      </c>
      <c r="BE7" s="213"/>
      <c r="BF7" s="214">
        <v>2655</v>
      </c>
      <c r="BG7" s="213"/>
      <c r="BH7" s="215">
        <v>1338</v>
      </c>
      <c r="BI7" s="216"/>
      <c r="BJ7" s="217"/>
      <c r="BK7" s="213"/>
      <c r="BL7" s="218">
        <f aca="true" t="shared" si="5" ref="BL7:BL26">SUM(F7,AB7,AT7,AV7,AX7,AZ7)</f>
        <v>14760</v>
      </c>
    </row>
    <row r="8" spans="1:64" ht="15" customHeight="1">
      <c r="A8" s="204" t="s">
        <v>16</v>
      </c>
      <c r="B8" s="205">
        <f t="shared" si="0"/>
        <v>17532</v>
      </c>
      <c r="C8" s="206">
        <f t="shared" si="1"/>
        <v>0</v>
      </c>
      <c r="D8" s="207">
        <f t="shared" si="2"/>
        <v>0</v>
      </c>
      <c r="E8" s="208"/>
      <c r="F8" s="205">
        <f aca="true" t="shared" si="6" ref="F8:F26">SUM(J8,L8,N8,R8,T8,V8,X8,Z8,P8)</f>
        <v>9608</v>
      </c>
      <c r="G8" s="209">
        <f aca="true" t="shared" si="7" ref="G8:G26">SUM(K8,M8,O8,Q8,S8,U8,W8,Y8,AA8)</f>
        <v>0</v>
      </c>
      <c r="H8" s="207">
        <f t="shared" si="3"/>
        <v>0</v>
      </c>
      <c r="I8" s="208"/>
      <c r="J8" s="209">
        <v>4300</v>
      </c>
      <c r="K8" s="208"/>
      <c r="L8" s="209">
        <v>3120</v>
      </c>
      <c r="M8" s="208"/>
      <c r="N8" s="209">
        <v>2048</v>
      </c>
      <c r="O8" s="208"/>
      <c r="P8" s="209"/>
      <c r="Q8" s="208"/>
      <c r="R8" s="209">
        <v>55</v>
      </c>
      <c r="S8" s="208"/>
      <c r="T8" s="209"/>
      <c r="U8" s="208"/>
      <c r="V8" s="209"/>
      <c r="W8" s="208"/>
      <c r="X8" s="209">
        <v>85</v>
      </c>
      <c r="Y8" s="208"/>
      <c r="Z8" s="209"/>
      <c r="AA8" s="208"/>
      <c r="AB8" s="196">
        <f t="shared" si="4"/>
        <v>4524</v>
      </c>
      <c r="AC8" s="210">
        <f t="shared" si="4"/>
        <v>0</v>
      </c>
      <c r="AD8" s="209">
        <v>4024</v>
      </c>
      <c r="AE8" s="208"/>
      <c r="AF8" s="209"/>
      <c r="AG8" s="208"/>
      <c r="AH8" s="211"/>
      <c r="AI8" s="208"/>
      <c r="AJ8" s="209"/>
      <c r="AK8" s="208"/>
      <c r="AL8" s="209">
        <v>500</v>
      </c>
      <c r="AM8" s="208"/>
      <c r="AN8" s="209"/>
      <c r="AO8" s="208"/>
      <c r="AP8" s="209"/>
      <c r="AQ8" s="208"/>
      <c r="AR8" s="209"/>
      <c r="AS8" s="208"/>
      <c r="AT8" s="212"/>
      <c r="AU8" s="208"/>
      <c r="AV8" s="211">
        <v>50</v>
      </c>
      <c r="AW8" s="208"/>
      <c r="AX8" s="205">
        <v>400</v>
      </c>
      <c r="AY8" s="208"/>
      <c r="AZ8" s="205">
        <f aca="true" t="shared" si="8" ref="AZ8:BA26">SUM(BB8,BD8,BF8,BH8,BJ8)</f>
        <v>2950</v>
      </c>
      <c r="BA8" s="208">
        <f t="shared" si="8"/>
        <v>0</v>
      </c>
      <c r="BB8" s="81">
        <v>575</v>
      </c>
      <c r="BC8" s="213"/>
      <c r="BD8" s="214">
        <v>145</v>
      </c>
      <c r="BE8" s="213"/>
      <c r="BF8" s="214">
        <v>1865</v>
      </c>
      <c r="BG8" s="213"/>
      <c r="BH8" s="215">
        <v>365</v>
      </c>
      <c r="BI8" s="216"/>
      <c r="BJ8" s="217"/>
      <c r="BK8" s="213"/>
      <c r="BL8" s="218">
        <f t="shared" si="5"/>
        <v>17532</v>
      </c>
    </row>
    <row r="9" spans="1:64" ht="15.75" customHeight="1">
      <c r="A9" s="204" t="s">
        <v>1</v>
      </c>
      <c r="B9" s="205">
        <f t="shared" si="0"/>
        <v>7054</v>
      </c>
      <c r="C9" s="206">
        <f t="shared" si="1"/>
        <v>0</v>
      </c>
      <c r="D9" s="207">
        <f t="shared" si="2"/>
        <v>0</v>
      </c>
      <c r="E9" s="208"/>
      <c r="F9" s="205">
        <f t="shared" si="6"/>
        <v>3843</v>
      </c>
      <c r="G9" s="209">
        <f t="shared" si="7"/>
        <v>0</v>
      </c>
      <c r="H9" s="207">
        <f t="shared" si="3"/>
        <v>0</v>
      </c>
      <c r="I9" s="208"/>
      <c r="J9" s="209">
        <v>1681</v>
      </c>
      <c r="K9" s="208"/>
      <c r="L9" s="209">
        <v>871</v>
      </c>
      <c r="M9" s="208"/>
      <c r="N9" s="209">
        <v>915</v>
      </c>
      <c r="O9" s="208"/>
      <c r="P9" s="209">
        <v>20</v>
      </c>
      <c r="Q9" s="208"/>
      <c r="R9" s="209"/>
      <c r="S9" s="208"/>
      <c r="T9" s="209">
        <v>356</v>
      </c>
      <c r="U9" s="208"/>
      <c r="V9" s="209"/>
      <c r="W9" s="208"/>
      <c r="X9" s="209"/>
      <c r="Y9" s="208"/>
      <c r="Z9" s="209"/>
      <c r="AA9" s="208"/>
      <c r="AB9" s="196">
        <f t="shared" si="4"/>
        <v>1180</v>
      </c>
      <c r="AC9" s="210">
        <f t="shared" si="4"/>
        <v>0</v>
      </c>
      <c r="AD9" s="209">
        <v>1180</v>
      </c>
      <c r="AE9" s="208"/>
      <c r="AF9" s="209"/>
      <c r="AG9" s="208"/>
      <c r="AH9" s="211"/>
      <c r="AI9" s="208"/>
      <c r="AJ9" s="209"/>
      <c r="AK9" s="208"/>
      <c r="AL9" s="209"/>
      <c r="AM9" s="208"/>
      <c r="AN9" s="209"/>
      <c r="AO9" s="208"/>
      <c r="AP9" s="209"/>
      <c r="AQ9" s="208"/>
      <c r="AR9" s="209"/>
      <c r="AS9" s="208"/>
      <c r="AT9" s="212"/>
      <c r="AU9" s="208"/>
      <c r="AV9" s="211">
        <v>3</v>
      </c>
      <c r="AW9" s="208"/>
      <c r="AX9" s="205">
        <v>1</v>
      </c>
      <c r="AY9" s="208"/>
      <c r="AZ9" s="205">
        <f t="shared" si="8"/>
        <v>2027</v>
      </c>
      <c r="BA9" s="208">
        <f t="shared" si="8"/>
        <v>0</v>
      </c>
      <c r="BB9" s="81"/>
      <c r="BC9" s="213"/>
      <c r="BD9" s="214"/>
      <c r="BE9" s="213"/>
      <c r="BF9" s="214">
        <v>1912</v>
      </c>
      <c r="BG9" s="213"/>
      <c r="BH9" s="215">
        <v>115</v>
      </c>
      <c r="BI9" s="216"/>
      <c r="BJ9" s="217"/>
      <c r="BK9" s="213"/>
      <c r="BL9" s="218">
        <f t="shared" si="5"/>
        <v>7054</v>
      </c>
    </row>
    <row r="10" spans="1:64" ht="15" customHeight="1">
      <c r="A10" s="204" t="s">
        <v>2</v>
      </c>
      <c r="B10" s="205">
        <f t="shared" si="0"/>
        <v>16676</v>
      </c>
      <c r="C10" s="206">
        <f t="shared" si="1"/>
        <v>0</v>
      </c>
      <c r="D10" s="207">
        <f t="shared" si="2"/>
        <v>0</v>
      </c>
      <c r="E10" s="208"/>
      <c r="F10" s="205">
        <f t="shared" si="6"/>
        <v>10958</v>
      </c>
      <c r="G10" s="209">
        <f t="shared" si="7"/>
        <v>0</v>
      </c>
      <c r="H10" s="207">
        <f t="shared" si="3"/>
        <v>0</v>
      </c>
      <c r="I10" s="208"/>
      <c r="J10" s="209">
        <v>6682</v>
      </c>
      <c r="K10" s="208"/>
      <c r="L10" s="209">
        <v>3116</v>
      </c>
      <c r="M10" s="208"/>
      <c r="N10" s="209">
        <v>870</v>
      </c>
      <c r="O10" s="208"/>
      <c r="P10" s="209"/>
      <c r="Q10" s="208"/>
      <c r="R10" s="209">
        <v>30</v>
      </c>
      <c r="S10" s="208"/>
      <c r="T10" s="209">
        <v>240</v>
      </c>
      <c r="U10" s="208"/>
      <c r="V10" s="209">
        <v>20</v>
      </c>
      <c r="W10" s="208"/>
      <c r="X10" s="209"/>
      <c r="Y10" s="208"/>
      <c r="Z10" s="209"/>
      <c r="AA10" s="208"/>
      <c r="AB10" s="196">
        <f t="shared" si="4"/>
        <v>5005</v>
      </c>
      <c r="AC10" s="210">
        <f t="shared" si="4"/>
        <v>0</v>
      </c>
      <c r="AD10" s="209">
        <v>4585</v>
      </c>
      <c r="AE10" s="208"/>
      <c r="AF10" s="209"/>
      <c r="AG10" s="208"/>
      <c r="AH10" s="211"/>
      <c r="AI10" s="208"/>
      <c r="AJ10" s="209"/>
      <c r="AK10" s="208"/>
      <c r="AL10" s="209">
        <v>420</v>
      </c>
      <c r="AM10" s="208"/>
      <c r="AN10" s="209"/>
      <c r="AO10" s="208"/>
      <c r="AP10" s="209"/>
      <c r="AQ10" s="208"/>
      <c r="AR10" s="209"/>
      <c r="AS10" s="208"/>
      <c r="AT10" s="212"/>
      <c r="AU10" s="208"/>
      <c r="AV10" s="211">
        <v>131</v>
      </c>
      <c r="AW10" s="208"/>
      <c r="AX10" s="205">
        <v>263</v>
      </c>
      <c r="AY10" s="208"/>
      <c r="AZ10" s="205">
        <f t="shared" si="8"/>
        <v>319</v>
      </c>
      <c r="BA10" s="208">
        <f t="shared" si="8"/>
        <v>0</v>
      </c>
      <c r="BB10" s="81"/>
      <c r="BC10" s="213"/>
      <c r="BD10" s="214"/>
      <c r="BE10" s="213"/>
      <c r="BF10" s="214">
        <v>195</v>
      </c>
      <c r="BG10" s="213"/>
      <c r="BH10" s="215">
        <v>124</v>
      </c>
      <c r="BI10" s="216"/>
      <c r="BJ10" s="217"/>
      <c r="BK10" s="213"/>
      <c r="BL10" s="218">
        <f t="shared" si="5"/>
        <v>16676</v>
      </c>
    </row>
    <row r="11" spans="1:64" ht="15.75" customHeight="1">
      <c r="A11" s="204" t="s">
        <v>114</v>
      </c>
      <c r="B11" s="205">
        <f t="shared" si="0"/>
        <v>27754</v>
      </c>
      <c r="C11" s="206">
        <f t="shared" si="1"/>
        <v>0</v>
      </c>
      <c r="D11" s="207">
        <f t="shared" si="2"/>
        <v>0</v>
      </c>
      <c r="E11" s="208"/>
      <c r="F11" s="205">
        <f t="shared" si="6"/>
        <v>7518</v>
      </c>
      <c r="G11" s="209">
        <f t="shared" si="7"/>
        <v>0</v>
      </c>
      <c r="H11" s="207">
        <f t="shared" si="3"/>
        <v>0</v>
      </c>
      <c r="I11" s="208"/>
      <c r="J11" s="209">
        <v>1754</v>
      </c>
      <c r="K11" s="208"/>
      <c r="L11" s="209">
        <v>1903</v>
      </c>
      <c r="M11" s="208"/>
      <c r="N11" s="209">
        <v>3099</v>
      </c>
      <c r="O11" s="208"/>
      <c r="P11" s="209"/>
      <c r="Q11" s="208"/>
      <c r="R11" s="209">
        <v>154</v>
      </c>
      <c r="S11" s="208"/>
      <c r="T11" s="209">
        <v>490</v>
      </c>
      <c r="U11" s="208"/>
      <c r="V11" s="209">
        <v>118</v>
      </c>
      <c r="W11" s="208"/>
      <c r="X11" s="209"/>
      <c r="Y11" s="208"/>
      <c r="Z11" s="209"/>
      <c r="AA11" s="208"/>
      <c r="AB11" s="196">
        <f t="shared" si="4"/>
        <v>14979</v>
      </c>
      <c r="AC11" s="210">
        <f t="shared" si="4"/>
        <v>0</v>
      </c>
      <c r="AD11" s="209">
        <v>14979</v>
      </c>
      <c r="AE11" s="208"/>
      <c r="AF11" s="209"/>
      <c r="AG11" s="208"/>
      <c r="AH11" s="211"/>
      <c r="AI11" s="208"/>
      <c r="AJ11" s="209"/>
      <c r="AK11" s="208"/>
      <c r="AL11" s="209"/>
      <c r="AM11" s="208"/>
      <c r="AN11" s="209"/>
      <c r="AO11" s="208"/>
      <c r="AP11" s="209"/>
      <c r="AQ11" s="208"/>
      <c r="AR11" s="209"/>
      <c r="AS11" s="208"/>
      <c r="AT11" s="212"/>
      <c r="AU11" s="208"/>
      <c r="AV11" s="211">
        <v>10</v>
      </c>
      <c r="AW11" s="208"/>
      <c r="AX11" s="205"/>
      <c r="AY11" s="208"/>
      <c r="AZ11" s="205">
        <f t="shared" si="8"/>
        <v>5247</v>
      </c>
      <c r="BA11" s="208">
        <f t="shared" si="8"/>
        <v>0</v>
      </c>
      <c r="BB11" s="81">
        <v>600</v>
      </c>
      <c r="BC11" s="213"/>
      <c r="BD11" s="214"/>
      <c r="BE11" s="213"/>
      <c r="BF11" s="214">
        <v>4447</v>
      </c>
      <c r="BG11" s="213"/>
      <c r="BH11" s="215">
        <v>200</v>
      </c>
      <c r="BI11" s="216"/>
      <c r="BJ11" s="217"/>
      <c r="BK11" s="213"/>
      <c r="BL11" s="218">
        <f t="shared" si="5"/>
        <v>27754</v>
      </c>
    </row>
    <row r="12" spans="1:64" ht="14.25" customHeight="1">
      <c r="A12" s="219" t="s">
        <v>4</v>
      </c>
      <c r="B12" s="205">
        <f t="shared" si="0"/>
        <v>55202</v>
      </c>
      <c r="C12" s="206">
        <f t="shared" si="1"/>
        <v>0</v>
      </c>
      <c r="D12" s="207">
        <f t="shared" si="2"/>
        <v>0</v>
      </c>
      <c r="E12" s="208"/>
      <c r="F12" s="205">
        <f t="shared" si="6"/>
        <v>36299</v>
      </c>
      <c r="G12" s="209">
        <f t="shared" si="7"/>
        <v>0</v>
      </c>
      <c r="H12" s="207">
        <f t="shared" si="3"/>
        <v>0</v>
      </c>
      <c r="I12" s="220"/>
      <c r="J12" s="221">
        <v>23957</v>
      </c>
      <c r="K12" s="220"/>
      <c r="L12" s="221">
        <v>7532</v>
      </c>
      <c r="M12" s="220"/>
      <c r="N12" s="221">
        <v>1953</v>
      </c>
      <c r="O12" s="220"/>
      <c r="P12" s="221">
        <v>360</v>
      </c>
      <c r="Q12" s="220"/>
      <c r="R12" s="221">
        <v>385</v>
      </c>
      <c r="S12" s="220"/>
      <c r="T12" s="221">
        <v>293</v>
      </c>
      <c r="U12" s="220"/>
      <c r="V12" s="221">
        <v>1819</v>
      </c>
      <c r="W12" s="220"/>
      <c r="X12" s="221"/>
      <c r="Y12" s="220"/>
      <c r="Z12" s="221"/>
      <c r="AA12" s="220"/>
      <c r="AB12" s="196">
        <f t="shared" si="4"/>
        <v>13520</v>
      </c>
      <c r="AC12" s="210">
        <f t="shared" si="4"/>
        <v>0</v>
      </c>
      <c r="AD12" s="221">
        <v>12920</v>
      </c>
      <c r="AE12" s="220"/>
      <c r="AF12" s="221">
        <v>0</v>
      </c>
      <c r="AG12" s="220"/>
      <c r="AH12" s="222">
        <v>0</v>
      </c>
      <c r="AI12" s="220"/>
      <c r="AJ12" s="221">
        <v>600</v>
      </c>
      <c r="AK12" s="220"/>
      <c r="AL12" s="221"/>
      <c r="AM12" s="220"/>
      <c r="AN12" s="221"/>
      <c r="AO12" s="220"/>
      <c r="AP12" s="221"/>
      <c r="AQ12" s="220"/>
      <c r="AR12" s="221"/>
      <c r="AS12" s="220"/>
      <c r="AT12" s="212"/>
      <c r="AU12" s="220"/>
      <c r="AV12" s="222">
        <v>36</v>
      </c>
      <c r="AW12" s="220"/>
      <c r="AX12" s="212">
        <v>44</v>
      </c>
      <c r="AY12" s="220"/>
      <c r="AZ12" s="205">
        <f t="shared" si="8"/>
        <v>5303</v>
      </c>
      <c r="BA12" s="208">
        <f t="shared" si="8"/>
        <v>0</v>
      </c>
      <c r="BB12" s="223">
        <v>709</v>
      </c>
      <c r="BC12" s="224"/>
      <c r="BD12" s="225"/>
      <c r="BE12" s="224"/>
      <c r="BF12" s="225">
        <v>4564</v>
      </c>
      <c r="BG12" s="224"/>
      <c r="BH12" s="226">
        <v>30</v>
      </c>
      <c r="BI12" s="227"/>
      <c r="BJ12" s="217"/>
      <c r="BK12" s="224"/>
      <c r="BL12" s="218">
        <f t="shared" si="5"/>
        <v>55202</v>
      </c>
    </row>
    <row r="13" spans="1:64" ht="15" customHeight="1">
      <c r="A13" s="219" t="s">
        <v>5</v>
      </c>
      <c r="B13" s="205">
        <f t="shared" si="0"/>
        <v>74360.5</v>
      </c>
      <c r="C13" s="206">
        <f t="shared" si="1"/>
        <v>0</v>
      </c>
      <c r="D13" s="207">
        <f t="shared" si="2"/>
        <v>0</v>
      </c>
      <c r="E13" s="208"/>
      <c r="F13" s="205">
        <f t="shared" si="6"/>
        <v>30279</v>
      </c>
      <c r="G13" s="209">
        <f t="shared" si="7"/>
        <v>0</v>
      </c>
      <c r="H13" s="207">
        <f t="shared" si="3"/>
        <v>0</v>
      </c>
      <c r="I13" s="220"/>
      <c r="J13" s="209">
        <v>9650</v>
      </c>
      <c r="K13" s="220"/>
      <c r="L13" s="209">
        <v>12773</v>
      </c>
      <c r="M13" s="220"/>
      <c r="N13" s="209">
        <v>5034</v>
      </c>
      <c r="O13" s="220"/>
      <c r="P13" s="209">
        <v>625</v>
      </c>
      <c r="Q13" s="220"/>
      <c r="R13" s="209">
        <v>150</v>
      </c>
      <c r="S13" s="220"/>
      <c r="T13" s="209">
        <v>130</v>
      </c>
      <c r="U13" s="220"/>
      <c r="V13" s="209">
        <v>1867</v>
      </c>
      <c r="W13" s="220"/>
      <c r="X13" s="209">
        <v>50</v>
      </c>
      <c r="Y13" s="220"/>
      <c r="Z13" s="209"/>
      <c r="AA13" s="220"/>
      <c r="AB13" s="196">
        <f t="shared" si="4"/>
        <v>32458</v>
      </c>
      <c r="AC13" s="210">
        <f t="shared" si="4"/>
        <v>0</v>
      </c>
      <c r="AD13" s="209">
        <v>28777</v>
      </c>
      <c r="AE13" s="220"/>
      <c r="AF13" s="209"/>
      <c r="AG13" s="220"/>
      <c r="AH13" s="211"/>
      <c r="AI13" s="220"/>
      <c r="AJ13" s="209">
        <v>3681</v>
      </c>
      <c r="AK13" s="220"/>
      <c r="AL13" s="209"/>
      <c r="AM13" s="220"/>
      <c r="AN13" s="209"/>
      <c r="AO13" s="220"/>
      <c r="AP13" s="209"/>
      <c r="AQ13" s="220"/>
      <c r="AR13" s="209"/>
      <c r="AS13" s="220"/>
      <c r="AT13" s="212"/>
      <c r="AU13" s="220"/>
      <c r="AV13" s="211">
        <v>131.5</v>
      </c>
      <c r="AW13" s="220"/>
      <c r="AX13" s="205">
        <v>177</v>
      </c>
      <c r="AY13" s="220"/>
      <c r="AZ13" s="205">
        <f t="shared" si="8"/>
        <v>11315</v>
      </c>
      <c r="BA13" s="208">
        <f t="shared" si="8"/>
        <v>0</v>
      </c>
      <c r="BB13" s="81">
        <v>3128</v>
      </c>
      <c r="BC13" s="224"/>
      <c r="BD13" s="214"/>
      <c r="BE13" s="224"/>
      <c r="BF13" s="214">
        <v>8187</v>
      </c>
      <c r="BG13" s="224"/>
      <c r="BH13" s="215"/>
      <c r="BI13" s="227"/>
      <c r="BJ13" s="217"/>
      <c r="BK13" s="224"/>
      <c r="BL13" s="218">
        <f t="shared" si="5"/>
        <v>74360.5</v>
      </c>
    </row>
    <row r="14" spans="1:64" ht="15" customHeight="1">
      <c r="A14" s="204" t="s">
        <v>6</v>
      </c>
      <c r="B14" s="205">
        <f t="shared" si="0"/>
        <v>21781</v>
      </c>
      <c r="C14" s="206">
        <f t="shared" si="1"/>
        <v>0</v>
      </c>
      <c r="D14" s="207">
        <f t="shared" si="2"/>
        <v>0</v>
      </c>
      <c r="E14" s="208"/>
      <c r="F14" s="205">
        <f t="shared" si="6"/>
        <v>7549</v>
      </c>
      <c r="G14" s="209">
        <f t="shared" si="7"/>
        <v>0</v>
      </c>
      <c r="H14" s="207">
        <f t="shared" si="3"/>
        <v>0</v>
      </c>
      <c r="I14" s="208"/>
      <c r="J14" s="209">
        <v>4005</v>
      </c>
      <c r="K14" s="208"/>
      <c r="L14" s="209">
        <v>857</v>
      </c>
      <c r="M14" s="208"/>
      <c r="N14" s="209">
        <v>1774</v>
      </c>
      <c r="O14" s="208"/>
      <c r="P14" s="209">
        <v>90</v>
      </c>
      <c r="Q14" s="208"/>
      <c r="R14" s="209">
        <v>170</v>
      </c>
      <c r="S14" s="208"/>
      <c r="T14" s="209">
        <v>283</v>
      </c>
      <c r="U14" s="208"/>
      <c r="V14" s="209">
        <v>370</v>
      </c>
      <c r="W14" s="208"/>
      <c r="X14" s="209"/>
      <c r="Y14" s="208"/>
      <c r="Z14" s="209"/>
      <c r="AA14" s="208"/>
      <c r="AB14" s="196">
        <f t="shared" si="4"/>
        <v>12763</v>
      </c>
      <c r="AC14" s="210">
        <f t="shared" si="4"/>
        <v>0</v>
      </c>
      <c r="AD14" s="209">
        <v>12763</v>
      </c>
      <c r="AE14" s="208"/>
      <c r="AF14" s="209"/>
      <c r="AG14" s="208"/>
      <c r="AH14" s="211"/>
      <c r="AI14" s="208"/>
      <c r="AJ14" s="209"/>
      <c r="AK14" s="208"/>
      <c r="AL14" s="209"/>
      <c r="AM14" s="208"/>
      <c r="AN14" s="209"/>
      <c r="AO14" s="208"/>
      <c r="AP14" s="209"/>
      <c r="AQ14" s="208"/>
      <c r="AR14" s="209"/>
      <c r="AS14" s="208"/>
      <c r="AT14" s="212"/>
      <c r="AU14" s="208"/>
      <c r="AV14" s="211">
        <v>10</v>
      </c>
      <c r="AW14" s="208"/>
      <c r="AX14" s="205">
        <v>8</v>
      </c>
      <c r="AY14" s="208"/>
      <c r="AZ14" s="205">
        <f t="shared" si="8"/>
        <v>1451</v>
      </c>
      <c r="BA14" s="208">
        <f t="shared" si="8"/>
        <v>0</v>
      </c>
      <c r="BB14" s="81">
        <v>80</v>
      </c>
      <c r="BC14" s="213"/>
      <c r="BD14" s="214"/>
      <c r="BE14" s="213"/>
      <c r="BF14" s="214">
        <v>1131</v>
      </c>
      <c r="BG14" s="213"/>
      <c r="BH14" s="215">
        <v>240</v>
      </c>
      <c r="BI14" s="216"/>
      <c r="BJ14" s="217"/>
      <c r="BK14" s="213"/>
      <c r="BL14" s="218">
        <f t="shared" si="5"/>
        <v>21781</v>
      </c>
    </row>
    <row r="15" spans="1:64" ht="17.25" customHeight="1">
      <c r="A15" s="204" t="s">
        <v>7</v>
      </c>
      <c r="B15" s="205">
        <f t="shared" si="0"/>
        <v>29386</v>
      </c>
      <c r="C15" s="206">
        <f t="shared" si="1"/>
        <v>0</v>
      </c>
      <c r="D15" s="207">
        <f t="shared" si="2"/>
        <v>0</v>
      </c>
      <c r="E15" s="208"/>
      <c r="F15" s="205">
        <f t="shared" si="6"/>
        <v>14986</v>
      </c>
      <c r="G15" s="209">
        <f t="shared" si="7"/>
        <v>0</v>
      </c>
      <c r="H15" s="207">
        <f t="shared" si="3"/>
        <v>0</v>
      </c>
      <c r="I15" s="208"/>
      <c r="J15" s="209">
        <v>5468</v>
      </c>
      <c r="K15" s="208"/>
      <c r="L15" s="209">
        <v>5366</v>
      </c>
      <c r="M15" s="208"/>
      <c r="N15" s="209">
        <v>1669</v>
      </c>
      <c r="O15" s="208"/>
      <c r="P15" s="209">
        <v>2239</v>
      </c>
      <c r="Q15" s="208"/>
      <c r="R15" s="209"/>
      <c r="S15" s="208"/>
      <c r="T15" s="209"/>
      <c r="U15" s="208"/>
      <c r="V15" s="209">
        <v>244</v>
      </c>
      <c r="W15" s="208"/>
      <c r="X15" s="209"/>
      <c r="Y15" s="208"/>
      <c r="Z15" s="209"/>
      <c r="AA15" s="208"/>
      <c r="AB15" s="196">
        <f t="shared" si="4"/>
        <v>13603</v>
      </c>
      <c r="AC15" s="210">
        <f t="shared" si="4"/>
        <v>0</v>
      </c>
      <c r="AD15" s="209">
        <v>11945</v>
      </c>
      <c r="AE15" s="208"/>
      <c r="AF15" s="209"/>
      <c r="AG15" s="208"/>
      <c r="AH15" s="211"/>
      <c r="AI15" s="208"/>
      <c r="AJ15" s="209">
        <v>1658</v>
      </c>
      <c r="AK15" s="208"/>
      <c r="AL15" s="209"/>
      <c r="AM15" s="208"/>
      <c r="AN15" s="209"/>
      <c r="AO15" s="208"/>
      <c r="AP15" s="209"/>
      <c r="AQ15" s="208"/>
      <c r="AR15" s="209"/>
      <c r="AS15" s="208"/>
      <c r="AT15" s="212"/>
      <c r="AU15" s="208"/>
      <c r="AV15" s="211"/>
      <c r="AW15" s="208"/>
      <c r="AX15" s="205"/>
      <c r="AY15" s="208"/>
      <c r="AZ15" s="205">
        <f t="shared" si="8"/>
        <v>797</v>
      </c>
      <c r="BA15" s="208">
        <f t="shared" si="8"/>
        <v>0</v>
      </c>
      <c r="BB15" s="81">
        <v>164</v>
      </c>
      <c r="BC15" s="213"/>
      <c r="BD15" s="214"/>
      <c r="BE15" s="213"/>
      <c r="BF15" s="214">
        <v>633</v>
      </c>
      <c r="BG15" s="213"/>
      <c r="BH15" s="215"/>
      <c r="BI15" s="216"/>
      <c r="BJ15" s="217"/>
      <c r="BK15" s="213"/>
      <c r="BL15" s="218">
        <f t="shared" si="5"/>
        <v>29386</v>
      </c>
    </row>
    <row r="16" spans="1:64" ht="15.75" customHeight="1">
      <c r="A16" s="219" t="s">
        <v>8</v>
      </c>
      <c r="B16" s="205">
        <f t="shared" si="0"/>
        <v>19087</v>
      </c>
      <c r="C16" s="206">
        <f t="shared" si="1"/>
        <v>0</v>
      </c>
      <c r="D16" s="207">
        <f t="shared" si="2"/>
        <v>0</v>
      </c>
      <c r="E16" s="208"/>
      <c r="F16" s="205">
        <f t="shared" si="6"/>
        <v>3755</v>
      </c>
      <c r="G16" s="209">
        <f t="shared" si="7"/>
        <v>0</v>
      </c>
      <c r="H16" s="207">
        <f t="shared" si="3"/>
        <v>0</v>
      </c>
      <c r="I16" s="220"/>
      <c r="J16" s="221">
        <v>0</v>
      </c>
      <c r="K16" s="220"/>
      <c r="L16" s="221">
        <v>2708</v>
      </c>
      <c r="M16" s="220"/>
      <c r="N16" s="221">
        <v>626</v>
      </c>
      <c r="O16" s="220"/>
      <c r="P16" s="221"/>
      <c r="Q16" s="220"/>
      <c r="R16" s="221">
        <v>300</v>
      </c>
      <c r="S16" s="220"/>
      <c r="T16" s="221">
        <v>121</v>
      </c>
      <c r="U16" s="220"/>
      <c r="V16" s="221"/>
      <c r="W16" s="220"/>
      <c r="X16" s="221"/>
      <c r="Y16" s="220"/>
      <c r="Z16" s="221"/>
      <c r="AA16" s="220"/>
      <c r="AB16" s="196">
        <f t="shared" si="4"/>
        <v>12270</v>
      </c>
      <c r="AC16" s="210">
        <f t="shared" si="4"/>
        <v>0</v>
      </c>
      <c r="AD16" s="221">
        <v>12270</v>
      </c>
      <c r="AE16" s="220"/>
      <c r="AF16" s="221"/>
      <c r="AG16" s="220"/>
      <c r="AH16" s="222"/>
      <c r="AI16" s="220"/>
      <c r="AJ16" s="221"/>
      <c r="AK16" s="220"/>
      <c r="AL16" s="221"/>
      <c r="AM16" s="220"/>
      <c r="AN16" s="221"/>
      <c r="AO16" s="220"/>
      <c r="AP16" s="221"/>
      <c r="AQ16" s="220"/>
      <c r="AR16" s="221"/>
      <c r="AS16" s="220"/>
      <c r="AT16" s="212"/>
      <c r="AU16" s="220"/>
      <c r="AV16" s="222"/>
      <c r="AW16" s="220"/>
      <c r="AX16" s="212"/>
      <c r="AY16" s="220"/>
      <c r="AZ16" s="205">
        <f>SUM(BB16,BD16,BF16,BH16,BJ16)</f>
        <v>3062</v>
      </c>
      <c r="BA16" s="208">
        <f t="shared" si="8"/>
        <v>0</v>
      </c>
      <c r="BB16" s="223">
        <v>656</v>
      </c>
      <c r="BC16" s="224"/>
      <c r="BD16" s="225">
        <v>0</v>
      </c>
      <c r="BE16" s="224"/>
      <c r="BF16" s="225">
        <v>1328</v>
      </c>
      <c r="BG16" s="224"/>
      <c r="BH16" s="226">
        <v>1078</v>
      </c>
      <c r="BI16" s="227"/>
      <c r="BJ16" s="217"/>
      <c r="BK16" s="224"/>
      <c r="BL16" s="218">
        <f t="shared" si="5"/>
        <v>19087</v>
      </c>
    </row>
    <row r="17" spans="1:64" ht="14.25" customHeight="1">
      <c r="A17" s="204" t="s">
        <v>9</v>
      </c>
      <c r="B17" s="205">
        <f t="shared" si="0"/>
        <v>13282</v>
      </c>
      <c r="C17" s="206">
        <f t="shared" si="1"/>
        <v>0</v>
      </c>
      <c r="D17" s="207">
        <f t="shared" si="2"/>
        <v>0</v>
      </c>
      <c r="E17" s="208"/>
      <c r="F17" s="205">
        <f t="shared" si="6"/>
        <v>2170</v>
      </c>
      <c r="G17" s="209">
        <f t="shared" si="7"/>
        <v>0</v>
      </c>
      <c r="H17" s="207">
        <f t="shared" si="3"/>
        <v>0</v>
      </c>
      <c r="I17" s="208"/>
      <c r="J17" s="209">
        <v>145</v>
      </c>
      <c r="K17" s="208"/>
      <c r="L17" s="209">
        <v>585</v>
      </c>
      <c r="M17" s="208"/>
      <c r="N17" s="209">
        <v>1050</v>
      </c>
      <c r="O17" s="208"/>
      <c r="P17" s="209"/>
      <c r="Q17" s="208"/>
      <c r="R17" s="209">
        <v>390</v>
      </c>
      <c r="S17" s="208"/>
      <c r="T17" s="209"/>
      <c r="U17" s="208"/>
      <c r="V17" s="209"/>
      <c r="W17" s="208"/>
      <c r="X17" s="209"/>
      <c r="Y17" s="208"/>
      <c r="Z17" s="209"/>
      <c r="AA17" s="208"/>
      <c r="AB17" s="196">
        <f t="shared" si="4"/>
        <v>10154</v>
      </c>
      <c r="AC17" s="210">
        <f t="shared" si="4"/>
        <v>0</v>
      </c>
      <c r="AD17" s="209">
        <v>10154</v>
      </c>
      <c r="AE17" s="208"/>
      <c r="AF17" s="209"/>
      <c r="AG17" s="208"/>
      <c r="AH17" s="211"/>
      <c r="AI17" s="208"/>
      <c r="AJ17" s="209"/>
      <c r="AK17" s="208"/>
      <c r="AL17" s="209"/>
      <c r="AM17" s="208"/>
      <c r="AN17" s="209"/>
      <c r="AO17" s="208"/>
      <c r="AP17" s="209"/>
      <c r="AQ17" s="208"/>
      <c r="AR17" s="209"/>
      <c r="AS17" s="208"/>
      <c r="AT17" s="212"/>
      <c r="AU17" s="208"/>
      <c r="AV17" s="211">
        <v>10</v>
      </c>
      <c r="AW17" s="208"/>
      <c r="AX17" s="205">
        <v>13</v>
      </c>
      <c r="AY17" s="208"/>
      <c r="AZ17" s="205">
        <f t="shared" si="8"/>
        <v>935</v>
      </c>
      <c r="BA17" s="208">
        <f t="shared" si="8"/>
        <v>0</v>
      </c>
      <c r="BB17" s="81">
        <v>100</v>
      </c>
      <c r="BC17" s="213"/>
      <c r="BD17" s="214"/>
      <c r="BE17" s="213"/>
      <c r="BF17" s="214">
        <v>415</v>
      </c>
      <c r="BG17" s="213"/>
      <c r="BH17" s="215">
        <v>420</v>
      </c>
      <c r="BI17" s="216"/>
      <c r="BJ17" s="217"/>
      <c r="BK17" s="213"/>
      <c r="BL17" s="218">
        <f t="shared" si="5"/>
        <v>13282</v>
      </c>
    </row>
    <row r="18" spans="1:64" ht="15.75" customHeight="1">
      <c r="A18" s="219" t="s">
        <v>17</v>
      </c>
      <c r="B18" s="205">
        <f t="shared" si="0"/>
        <v>30422</v>
      </c>
      <c r="C18" s="206">
        <f t="shared" si="1"/>
        <v>0</v>
      </c>
      <c r="D18" s="207">
        <f t="shared" si="2"/>
        <v>0</v>
      </c>
      <c r="E18" s="208"/>
      <c r="F18" s="205">
        <f t="shared" si="6"/>
        <v>10920</v>
      </c>
      <c r="G18" s="209">
        <f t="shared" si="7"/>
        <v>0</v>
      </c>
      <c r="H18" s="207">
        <f t="shared" si="3"/>
        <v>0</v>
      </c>
      <c r="I18" s="220"/>
      <c r="J18" s="221">
        <v>780</v>
      </c>
      <c r="K18" s="220"/>
      <c r="L18" s="221">
        <v>8304</v>
      </c>
      <c r="M18" s="220"/>
      <c r="N18" s="221">
        <v>1684</v>
      </c>
      <c r="O18" s="220"/>
      <c r="P18" s="221"/>
      <c r="Q18" s="220"/>
      <c r="R18" s="221"/>
      <c r="S18" s="220"/>
      <c r="T18" s="221">
        <v>101</v>
      </c>
      <c r="U18" s="220"/>
      <c r="V18" s="221">
        <v>51</v>
      </c>
      <c r="W18" s="220"/>
      <c r="X18" s="221"/>
      <c r="Y18" s="220"/>
      <c r="Z18" s="221"/>
      <c r="AA18" s="220"/>
      <c r="AB18" s="196">
        <f t="shared" si="4"/>
        <v>16107</v>
      </c>
      <c r="AC18" s="210">
        <f t="shared" si="4"/>
        <v>0</v>
      </c>
      <c r="AD18" s="221">
        <v>16107</v>
      </c>
      <c r="AE18" s="220"/>
      <c r="AF18" s="221"/>
      <c r="AG18" s="220"/>
      <c r="AH18" s="222"/>
      <c r="AI18" s="220"/>
      <c r="AJ18" s="221"/>
      <c r="AK18" s="220"/>
      <c r="AL18" s="221"/>
      <c r="AM18" s="220"/>
      <c r="AN18" s="221"/>
      <c r="AO18" s="220"/>
      <c r="AP18" s="221"/>
      <c r="AQ18" s="220"/>
      <c r="AR18" s="221"/>
      <c r="AS18" s="220"/>
      <c r="AT18" s="212"/>
      <c r="AU18" s="220"/>
      <c r="AV18" s="222"/>
      <c r="AW18" s="220"/>
      <c r="AX18" s="212"/>
      <c r="AY18" s="220"/>
      <c r="AZ18" s="205">
        <f t="shared" si="8"/>
        <v>3395</v>
      </c>
      <c r="BA18" s="208">
        <f t="shared" si="8"/>
        <v>0</v>
      </c>
      <c r="BB18" s="223">
        <v>854</v>
      </c>
      <c r="BC18" s="224"/>
      <c r="BD18" s="225"/>
      <c r="BE18" s="224"/>
      <c r="BF18" s="225">
        <v>1874</v>
      </c>
      <c r="BG18" s="224"/>
      <c r="BH18" s="226">
        <v>667</v>
      </c>
      <c r="BI18" s="227"/>
      <c r="BJ18" s="217"/>
      <c r="BK18" s="224"/>
      <c r="BL18" s="218">
        <f t="shared" si="5"/>
        <v>30422</v>
      </c>
    </row>
    <row r="19" spans="1:64" ht="14.25" customHeight="1">
      <c r="A19" s="219" t="s">
        <v>10</v>
      </c>
      <c r="B19" s="205">
        <f t="shared" si="0"/>
        <v>15388</v>
      </c>
      <c r="C19" s="206">
        <f>SUM(G19,AC19,AU19,AW19,AY19,BA19)</f>
        <v>118</v>
      </c>
      <c r="D19" s="207">
        <f t="shared" si="2"/>
        <v>0.7668312971146347</v>
      </c>
      <c r="E19" s="206">
        <v>118</v>
      </c>
      <c r="F19" s="205">
        <f t="shared" si="6"/>
        <v>8260</v>
      </c>
      <c r="G19" s="209">
        <f t="shared" si="7"/>
        <v>58</v>
      </c>
      <c r="H19" s="207">
        <f t="shared" si="3"/>
        <v>0.7021791767554479</v>
      </c>
      <c r="I19" s="220">
        <v>58</v>
      </c>
      <c r="J19" s="221">
        <v>3730</v>
      </c>
      <c r="K19" s="220">
        <v>58</v>
      </c>
      <c r="L19" s="221">
        <v>3503</v>
      </c>
      <c r="M19" s="220"/>
      <c r="N19" s="221">
        <v>737</v>
      </c>
      <c r="O19" s="220"/>
      <c r="P19" s="221"/>
      <c r="Q19" s="220"/>
      <c r="R19" s="221"/>
      <c r="S19" s="220"/>
      <c r="T19" s="221">
        <v>127</v>
      </c>
      <c r="U19" s="220"/>
      <c r="V19" s="221">
        <v>163</v>
      </c>
      <c r="W19" s="220"/>
      <c r="X19" s="221"/>
      <c r="Y19" s="220"/>
      <c r="Z19" s="221"/>
      <c r="AA19" s="220"/>
      <c r="AB19" s="196">
        <f t="shared" si="4"/>
        <v>5035</v>
      </c>
      <c r="AC19" s="210">
        <f t="shared" si="4"/>
        <v>0</v>
      </c>
      <c r="AD19" s="221">
        <v>5015</v>
      </c>
      <c r="AE19" s="220"/>
      <c r="AF19" s="221"/>
      <c r="AG19" s="220"/>
      <c r="AH19" s="222"/>
      <c r="AI19" s="220"/>
      <c r="AJ19" s="221"/>
      <c r="AK19" s="220"/>
      <c r="AL19" s="221"/>
      <c r="AM19" s="220"/>
      <c r="AN19" s="221"/>
      <c r="AO19" s="220"/>
      <c r="AP19" s="221">
        <v>20</v>
      </c>
      <c r="AQ19" s="220"/>
      <c r="AR19" s="221"/>
      <c r="AS19" s="220"/>
      <c r="AT19" s="212"/>
      <c r="AU19" s="220"/>
      <c r="AV19" s="222">
        <v>3</v>
      </c>
      <c r="AW19" s="220"/>
      <c r="AX19" s="212">
        <v>1</v>
      </c>
      <c r="AY19" s="220"/>
      <c r="AZ19" s="205">
        <f t="shared" si="8"/>
        <v>2089</v>
      </c>
      <c r="BA19" s="208">
        <f t="shared" si="8"/>
        <v>60</v>
      </c>
      <c r="BB19" s="223">
        <v>759</v>
      </c>
      <c r="BC19" s="224"/>
      <c r="BD19" s="225"/>
      <c r="BE19" s="224"/>
      <c r="BF19" s="225">
        <v>1230</v>
      </c>
      <c r="BG19" s="224">
        <v>60</v>
      </c>
      <c r="BH19" s="226">
        <v>100</v>
      </c>
      <c r="BI19" s="227"/>
      <c r="BJ19" s="217"/>
      <c r="BK19" s="224"/>
      <c r="BL19" s="218">
        <f t="shared" si="5"/>
        <v>15388</v>
      </c>
    </row>
    <row r="20" spans="1:64" ht="17.25" customHeight="1">
      <c r="A20" s="219" t="s">
        <v>11</v>
      </c>
      <c r="B20" s="205">
        <f t="shared" si="0"/>
        <v>22602</v>
      </c>
      <c r="C20" s="206">
        <f t="shared" si="1"/>
        <v>0</v>
      </c>
      <c r="D20" s="207">
        <f t="shared" si="2"/>
        <v>0</v>
      </c>
      <c r="E20" s="208"/>
      <c r="F20" s="205">
        <f t="shared" si="6"/>
        <v>8266</v>
      </c>
      <c r="G20" s="209">
        <f t="shared" si="7"/>
        <v>0</v>
      </c>
      <c r="H20" s="207">
        <f t="shared" si="3"/>
        <v>0</v>
      </c>
      <c r="I20" s="220"/>
      <c r="J20" s="221">
        <v>1993</v>
      </c>
      <c r="K20" s="220"/>
      <c r="L20" s="221">
        <v>3168</v>
      </c>
      <c r="M20" s="220"/>
      <c r="N20" s="221">
        <v>2490</v>
      </c>
      <c r="O20" s="220"/>
      <c r="P20" s="221"/>
      <c r="Q20" s="220"/>
      <c r="R20" s="221">
        <v>430</v>
      </c>
      <c r="S20" s="220"/>
      <c r="T20" s="221">
        <v>185</v>
      </c>
      <c r="U20" s="220"/>
      <c r="V20" s="221"/>
      <c r="W20" s="220"/>
      <c r="X20" s="221"/>
      <c r="Y20" s="220"/>
      <c r="Z20" s="221"/>
      <c r="AA20" s="220"/>
      <c r="AB20" s="196">
        <f t="shared" si="4"/>
        <v>10922</v>
      </c>
      <c r="AC20" s="210">
        <f t="shared" si="4"/>
        <v>0</v>
      </c>
      <c r="AD20" s="221">
        <v>9257</v>
      </c>
      <c r="AE20" s="220"/>
      <c r="AF20" s="221"/>
      <c r="AG20" s="220"/>
      <c r="AH20" s="222"/>
      <c r="AI20" s="220"/>
      <c r="AJ20" s="221"/>
      <c r="AK20" s="220"/>
      <c r="AL20" s="221"/>
      <c r="AM20" s="220"/>
      <c r="AN20" s="221">
        <v>1500</v>
      </c>
      <c r="AO20" s="220"/>
      <c r="AP20" s="221"/>
      <c r="AQ20" s="220"/>
      <c r="AR20" s="221">
        <v>165</v>
      </c>
      <c r="AS20" s="220"/>
      <c r="AT20" s="212"/>
      <c r="AU20" s="220"/>
      <c r="AV20" s="222">
        <v>20</v>
      </c>
      <c r="AW20" s="220"/>
      <c r="AX20" s="212">
        <v>14</v>
      </c>
      <c r="AY20" s="220"/>
      <c r="AZ20" s="205">
        <f t="shared" si="8"/>
        <v>3380</v>
      </c>
      <c r="BA20" s="208">
        <f t="shared" si="8"/>
        <v>0</v>
      </c>
      <c r="BB20" s="223">
        <v>730</v>
      </c>
      <c r="BC20" s="224"/>
      <c r="BD20" s="225"/>
      <c r="BE20" s="224"/>
      <c r="BF20" s="225">
        <v>2453</v>
      </c>
      <c r="BG20" s="224"/>
      <c r="BH20" s="226">
        <v>197</v>
      </c>
      <c r="BI20" s="227"/>
      <c r="BJ20" s="217"/>
      <c r="BK20" s="224"/>
      <c r="BL20" s="218">
        <f t="shared" si="5"/>
        <v>22602</v>
      </c>
    </row>
    <row r="21" spans="1:64" ht="15.75" customHeight="1">
      <c r="A21" s="219" t="s">
        <v>18</v>
      </c>
      <c r="B21" s="205">
        <f t="shared" si="0"/>
        <v>31639</v>
      </c>
      <c r="C21" s="206">
        <f t="shared" si="1"/>
        <v>0</v>
      </c>
      <c r="D21" s="207">
        <f t="shared" si="2"/>
        <v>0</v>
      </c>
      <c r="E21" s="208"/>
      <c r="F21" s="205">
        <f t="shared" si="6"/>
        <v>14431</v>
      </c>
      <c r="G21" s="209">
        <f t="shared" si="7"/>
        <v>0</v>
      </c>
      <c r="H21" s="207">
        <f t="shared" si="3"/>
        <v>0</v>
      </c>
      <c r="I21" s="220"/>
      <c r="J21" s="221">
        <v>7050</v>
      </c>
      <c r="K21" s="220"/>
      <c r="L21" s="221">
        <v>4168</v>
      </c>
      <c r="M21" s="220"/>
      <c r="N21" s="221">
        <v>1052</v>
      </c>
      <c r="O21" s="220"/>
      <c r="P21" s="221">
        <v>1341</v>
      </c>
      <c r="Q21" s="220"/>
      <c r="R21" s="221">
        <v>147</v>
      </c>
      <c r="S21" s="220"/>
      <c r="T21" s="221">
        <v>500</v>
      </c>
      <c r="U21" s="220"/>
      <c r="V21" s="221">
        <v>128</v>
      </c>
      <c r="W21" s="220"/>
      <c r="X21" s="221">
        <v>45</v>
      </c>
      <c r="Y21" s="220"/>
      <c r="Z21" s="221"/>
      <c r="AA21" s="220"/>
      <c r="AB21" s="196">
        <f t="shared" si="4"/>
        <v>13316</v>
      </c>
      <c r="AC21" s="210">
        <f t="shared" si="4"/>
        <v>0</v>
      </c>
      <c r="AD21" s="221">
        <v>12469</v>
      </c>
      <c r="AE21" s="220"/>
      <c r="AF21" s="221"/>
      <c r="AG21" s="220"/>
      <c r="AH21" s="222">
        <v>168</v>
      </c>
      <c r="AI21" s="220"/>
      <c r="AJ21" s="221"/>
      <c r="AK21" s="220"/>
      <c r="AL21" s="221"/>
      <c r="AM21" s="220"/>
      <c r="AN21" s="221">
        <v>679</v>
      </c>
      <c r="AO21" s="220"/>
      <c r="AP21" s="221"/>
      <c r="AQ21" s="220"/>
      <c r="AR21" s="221"/>
      <c r="AS21" s="220"/>
      <c r="AT21" s="212"/>
      <c r="AU21" s="220"/>
      <c r="AV21" s="222">
        <v>260</v>
      </c>
      <c r="AW21" s="220"/>
      <c r="AX21" s="212">
        <v>40</v>
      </c>
      <c r="AY21" s="220"/>
      <c r="AZ21" s="205">
        <f t="shared" si="8"/>
        <v>3592</v>
      </c>
      <c r="BA21" s="208">
        <f t="shared" si="8"/>
        <v>0</v>
      </c>
      <c r="BB21" s="223">
        <v>373</v>
      </c>
      <c r="BC21" s="224"/>
      <c r="BD21" s="225">
        <v>30</v>
      </c>
      <c r="BE21" s="224"/>
      <c r="BF21" s="225">
        <v>3189</v>
      </c>
      <c r="BG21" s="224"/>
      <c r="BH21" s="226"/>
      <c r="BI21" s="227"/>
      <c r="BJ21" s="217"/>
      <c r="BK21" s="224"/>
      <c r="BL21" s="218">
        <f t="shared" si="5"/>
        <v>31639</v>
      </c>
    </row>
    <row r="22" spans="1:64" ht="15" customHeight="1">
      <c r="A22" s="219" t="s">
        <v>19</v>
      </c>
      <c r="B22" s="205">
        <f t="shared" si="0"/>
        <v>32419</v>
      </c>
      <c r="C22" s="206">
        <f t="shared" si="1"/>
        <v>0</v>
      </c>
      <c r="D22" s="207">
        <f t="shared" si="2"/>
        <v>0</v>
      </c>
      <c r="E22" s="208"/>
      <c r="F22" s="205">
        <f t="shared" si="6"/>
        <v>22725</v>
      </c>
      <c r="G22" s="209">
        <f t="shared" si="7"/>
        <v>0</v>
      </c>
      <c r="H22" s="207">
        <f t="shared" si="3"/>
        <v>0</v>
      </c>
      <c r="I22" s="220"/>
      <c r="J22" s="209">
        <v>12938</v>
      </c>
      <c r="K22" s="220"/>
      <c r="L22" s="209">
        <v>4766</v>
      </c>
      <c r="M22" s="220"/>
      <c r="N22" s="209">
        <v>860</v>
      </c>
      <c r="O22" s="220"/>
      <c r="P22" s="209">
        <v>1706</v>
      </c>
      <c r="Q22" s="220"/>
      <c r="R22" s="209"/>
      <c r="S22" s="220"/>
      <c r="T22" s="209">
        <v>30</v>
      </c>
      <c r="U22" s="220"/>
      <c r="V22" s="209">
        <v>2325</v>
      </c>
      <c r="W22" s="220"/>
      <c r="X22" s="209">
        <v>100</v>
      </c>
      <c r="Y22" s="220"/>
      <c r="Z22" s="209"/>
      <c r="AA22" s="220"/>
      <c r="AB22" s="196">
        <f t="shared" si="4"/>
        <v>6891</v>
      </c>
      <c r="AC22" s="210">
        <f t="shared" si="4"/>
        <v>0</v>
      </c>
      <c r="AD22" s="209">
        <v>3165</v>
      </c>
      <c r="AE22" s="220"/>
      <c r="AF22" s="209"/>
      <c r="AG22" s="220"/>
      <c r="AH22" s="211"/>
      <c r="AI22" s="220"/>
      <c r="AJ22" s="209">
        <v>3726</v>
      </c>
      <c r="AK22" s="220"/>
      <c r="AL22" s="209"/>
      <c r="AM22" s="220"/>
      <c r="AN22" s="209"/>
      <c r="AO22" s="220"/>
      <c r="AP22" s="209"/>
      <c r="AQ22" s="220"/>
      <c r="AR22" s="209"/>
      <c r="AS22" s="220"/>
      <c r="AT22" s="212"/>
      <c r="AU22" s="220"/>
      <c r="AV22" s="211">
        <v>65</v>
      </c>
      <c r="AW22" s="220"/>
      <c r="AX22" s="205">
        <v>55</v>
      </c>
      <c r="AY22" s="220"/>
      <c r="AZ22" s="205">
        <f t="shared" si="8"/>
        <v>2683</v>
      </c>
      <c r="BA22" s="208">
        <f t="shared" si="8"/>
        <v>0</v>
      </c>
      <c r="BB22" s="81">
        <v>658</v>
      </c>
      <c r="BC22" s="224"/>
      <c r="BD22" s="214">
        <v>308</v>
      </c>
      <c r="BE22" s="224"/>
      <c r="BF22" s="214">
        <v>1707</v>
      </c>
      <c r="BG22" s="224"/>
      <c r="BH22" s="215"/>
      <c r="BI22" s="227"/>
      <c r="BJ22" s="217">
        <v>10</v>
      </c>
      <c r="BK22" s="224"/>
      <c r="BL22" s="218">
        <f t="shared" si="5"/>
        <v>32419</v>
      </c>
    </row>
    <row r="23" spans="1:64" ht="15" customHeight="1">
      <c r="A23" s="219" t="s">
        <v>12</v>
      </c>
      <c r="B23" s="205">
        <f t="shared" si="0"/>
        <v>12849</v>
      </c>
      <c r="C23" s="206">
        <f t="shared" si="1"/>
        <v>0</v>
      </c>
      <c r="D23" s="207">
        <f t="shared" si="2"/>
        <v>0</v>
      </c>
      <c r="E23" s="208"/>
      <c r="F23" s="205">
        <f t="shared" si="6"/>
        <v>10385</v>
      </c>
      <c r="G23" s="209">
        <f t="shared" si="7"/>
        <v>0</v>
      </c>
      <c r="H23" s="207">
        <f t="shared" si="3"/>
        <v>0</v>
      </c>
      <c r="I23" s="220"/>
      <c r="J23" s="221">
        <v>8116</v>
      </c>
      <c r="K23" s="220"/>
      <c r="L23" s="221">
        <v>555</v>
      </c>
      <c r="M23" s="220"/>
      <c r="N23" s="221">
        <v>1534</v>
      </c>
      <c r="O23" s="220"/>
      <c r="P23" s="221"/>
      <c r="Q23" s="220"/>
      <c r="R23" s="221"/>
      <c r="S23" s="220"/>
      <c r="T23" s="221"/>
      <c r="U23" s="220"/>
      <c r="V23" s="221">
        <v>180</v>
      </c>
      <c r="W23" s="220"/>
      <c r="X23" s="221"/>
      <c r="Y23" s="220"/>
      <c r="Z23" s="221"/>
      <c r="AA23" s="220"/>
      <c r="AB23" s="196">
        <f t="shared" si="4"/>
        <v>1991</v>
      </c>
      <c r="AC23" s="210">
        <f t="shared" si="4"/>
        <v>0</v>
      </c>
      <c r="AD23" s="221">
        <v>1991</v>
      </c>
      <c r="AE23" s="220"/>
      <c r="AF23" s="221"/>
      <c r="AG23" s="220"/>
      <c r="AH23" s="222"/>
      <c r="AI23" s="220"/>
      <c r="AJ23" s="221"/>
      <c r="AK23" s="220"/>
      <c r="AL23" s="221"/>
      <c r="AM23" s="220"/>
      <c r="AN23" s="221"/>
      <c r="AO23" s="220"/>
      <c r="AP23" s="221"/>
      <c r="AQ23" s="220"/>
      <c r="AR23" s="221"/>
      <c r="AS23" s="220"/>
      <c r="AT23" s="212"/>
      <c r="AU23" s="220"/>
      <c r="AV23" s="222"/>
      <c r="AW23" s="220"/>
      <c r="AX23" s="212"/>
      <c r="AY23" s="220"/>
      <c r="AZ23" s="205">
        <f t="shared" si="8"/>
        <v>473</v>
      </c>
      <c r="BA23" s="208">
        <f t="shared" si="8"/>
        <v>0</v>
      </c>
      <c r="BB23" s="223"/>
      <c r="BC23" s="224"/>
      <c r="BD23" s="225"/>
      <c r="BE23" s="224"/>
      <c r="BF23" s="225">
        <v>473</v>
      </c>
      <c r="BG23" s="224"/>
      <c r="BH23" s="226"/>
      <c r="BI23" s="227"/>
      <c r="BJ23" s="217"/>
      <c r="BK23" s="224"/>
      <c r="BL23" s="218">
        <f t="shared" si="5"/>
        <v>12849</v>
      </c>
    </row>
    <row r="24" spans="1:64" ht="13.5" customHeight="1">
      <c r="A24" s="219" t="s">
        <v>13</v>
      </c>
      <c r="B24" s="205">
        <f t="shared" si="0"/>
        <v>38272</v>
      </c>
      <c r="C24" s="206">
        <f t="shared" si="1"/>
        <v>0</v>
      </c>
      <c r="D24" s="207">
        <f t="shared" si="2"/>
        <v>0</v>
      </c>
      <c r="E24" s="208"/>
      <c r="F24" s="205">
        <f t="shared" si="6"/>
        <v>24075</v>
      </c>
      <c r="G24" s="209">
        <f t="shared" si="7"/>
        <v>0</v>
      </c>
      <c r="H24" s="207">
        <f t="shared" si="3"/>
        <v>0</v>
      </c>
      <c r="I24" s="220"/>
      <c r="J24" s="221">
        <v>11331</v>
      </c>
      <c r="K24" s="220"/>
      <c r="L24" s="221">
        <v>9269</v>
      </c>
      <c r="M24" s="220"/>
      <c r="N24" s="221">
        <v>1169</v>
      </c>
      <c r="O24" s="220"/>
      <c r="P24" s="221"/>
      <c r="Q24" s="220"/>
      <c r="R24" s="221">
        <v>100</v>
      </c>
      <c r="S24" s="220"/>
      <c r="T24" s="221">
        <v>75</v>
      </c>
      <c r="U24" s="220"/>
      <c r="V24" s="221">
        <v>1934</v>
      </c>
      <c r="W24" s="220"/>
      <c r="X24" s="221">
        <v>197</v>
      </c>
      <c r="Y24" s="220"/>
      <c r="Z24" s="221"/>
      <c r="AA24" s="220"/>
      <c r="AB24" s="196">
        <f t="shared" si="4"/>
        <v>9611</v>
      </c>
      <c r="AC24" s="210">
        <f t="shared" si="4"/>
        <v>0</v>
      </c>
      <c r="AD24" s="221">
        <v>6121</v>
      </c>
      <c r="AE24" s="220"/>
      <c r="AF24" s="221">
        <v>1479</v>
      </c>
      <c r="AG24" s="220"/>
      <c r="AH24" s="222">
        <v>2011</v>
      </c>
      <c r="AI24" s="220"/>
      <c r="AJ24" s="221"/>
      <c r="AK24" s="220"/>
      <c r="AL24" s="221"/>
      <c r="AM24" s="220"/>
      <c r="AN24" s="221"/>
      <c r="AO24" s="220"/>
      <c r="AP24" s="221"/>
      <c r="AQ24" s="220"/>
      <c r="AR24" s="221"/>
      <c r="AS24" s="220"/>
      <c r="AT24" s="212"/>
      <c r="AU24" s="220"/>
      <c r="AV24" s="222">
        <v>8</v>
      </c>
      <c r="AW24" s="220"/>
      <c r="AX24" s="212">
        <v>42</v>
      </c>
      <c r="AY24" s="220"/>
      <c r="AZ24" s="205">
        <f t="shared" si="8"/>
        <v>4536</v>
      </c>
      <c r="BA24" s="208">
        <f t="shared" si="8"/>
        <v>0</v>
      </c>
      <c r="BB24" s="223">
        <v>1630</v>
      </c>
      <c r="BC24" s="224"/>
      <c r="BD24" s="225"/>
      <c r="BE24" s="224"/>
      <c r="BF24" s="225">
        <v>1704</v>
      </c>
      <c r="BG24" s="224"/>
      <c r="BH24" s="226">
        <v>1202</v>
      </c>
      <c r="BI24" s="227"/>
      <c r="BJ24" s="217"/>
      <c r="BK24" s="224"/>
      <c r="BL24" s="218">
        <f t="shared" si="5"/>
        <v>38272</v>
      </c>
    </row>
    <row r="25" spans="1:64" ht="15" customHeight="1">
      <c r="A25" s="204" t="s">
        <v>20</v>
      </c>
      <c r="B25" s="205">
        <f t="shared" si="0"/>
        <v>61300</v>
      </c>
      <c r="C25" s="206">
        <f t="shared" si="1"/>
        <v>0</v>
      </c>
      <c r="D25" s="207">
        <f t="shared" si="2"/>
        <v>0</v>
      </c>
      <c r="E25" s="208"/>
      <c r="F25" s="205">
        <f t="shared" si="6"/>
        <v>38400</v>
      </c>
      <c r="G25" s="209">
        <f t="shared" si="7"/>
        <v>0</v>
      </c>
      <c r="H25" s="207">
        <f t="shared" si="3"/>
        <v>0</v>
      </c>
      <c r="I25" s="208"/>
      <c r="J25" s="209">
        <v>23100</v>
      </c>
      <c r="K25" s="208"/>
      <c r="L25" s="209">
        <v>12000</v>
      </c>
      <c r="M25" s="208"/>
      <c r="N25" s="209">
        <v>2000</v>
      </c>
      <c r="O25" s="208"/>
      <c r="P25" s="209">
        <v>600</v>
      </c>
      <c r="Q25" s="208"/>
      <c r="R25" s="209"/>
      <c r="S25" s="208"/>
      <c r="T25" s="209">
        <v>300</v>
      </c>
      <c r="U25" s="208"/>
      <c r="V25" s="209">
        <v>300</v>
      </c>
      <c r="W25" s="208"/>
      <c r="X25" s="209"/>
      <c r="Y25" s="208"/>
      <c r="Z25" s="209">
        <v>100</v>
      </c>
      <c r="AA25" s="208"/>
      <c r="AB25" s="196">
        <f t="shared" si="4"/>
        <v>17300</v>
      </c>
      <c r="AC25" s="210">
        <f t="shared" si="4"/>
        <v>0</v>
      </c>
      <c r="AD25" s="209">
        <v>8000</v>
      </c>
      <c r="AE25" s="208"/>
      <c r="AF25" s="209">
        <v>9200</v>
      </c>
      <c r="AG25" s="208"/>
      <c r="AH25" s="211">
        <v>100</v>
      </c>
      <c r="AI25" s="208"/>
      <c r="AJ25" s="209"/>
      <c r="AK25" s="208"/>
      <c r="AL25" s="209"/>
      <c r="AM25" s="208"/>
      <c r="AN25" s="209"/>
      <c r="AO25" s="208"/>
      <c r="AP25" s="209"/>
      <c r="AQ25" s="208"/>
      <c r="AR25" s="209"/>
      <c r="AS25" s="208"/>
      <c r="AT25" s="205"/>
      <c r="AU25" s="208"/>
      <c r="AV25" s="211">
        <v>900</v>
      </c>
      <c r="AW25" s="208"/>
      <c r="AX25" s="205">
        <v>200</v>
      </c>
      <c r="AY25" s="208"/>
      <c r="AZ25" s="205">
        <f t="shared" si="8"/>
        <v>4500</v>
      </c>
      <c r="BA25" s="208">
        <f t="shared" si="8"/>
        <v>0</v>
      </c>
      <c r="BB25" s="81"/>
      <c r="BC25" s="213"/>
      <c r="BD25" s="214"/>
      <c r="BE25" s="213"/>
      <c r="BF25" s="214">
        <v>4000</v>
      </c>
      <c r="BG25" s="213"/>
      <c r="BH25" s="215">
        <v>500</v>
      </c>
      <c r="BI25" s="216"/>
      <c r="BJ25" s="217"/>
      <c r="BK25" s="213"/>
      <c r="BL25" s="218">
        <f t="shared" si="5"/>
        <v>61300</v>
      </c>
    </row>
    <row r="26" spans="1:64" ht="18" customHeight="1" thickBot="1">
      <c r="A26" s="204" t="s">
        <v>14</v>
      </c>
      <c r="B26" s="205">
        <f t="shared" si="0"/>
        <v>61422</v>
      </c>
      <c r="C26" s="206">
        <f t="shared" si="1"/>
        <v>0</v>
      </c>
      <c r="D26" s="207">
        <f t="shared" si="2"/>
        <v>0</v>
      </c>
      <c r="E26" s="208"/>
      <c r="F26" s="205">
        <f t="shared" si="6"/>
        <v>23387</v>
      </c>
      <c r="G26" s="209">
        <f t="shared" si="7"/>
        <v>0</v>
      </c>
      <c r="H26" s="207">
        <f t="shared" si="3"/>
        <v>0</v>
      </c>
      <c r="I26" s="208"/>
      <c r="J26" s="209">
        <v>3090</v>
      </c>
      <c r="K26" s="208"/>
      <c r="L26" s="209">
        <v>11974</v>
      </c>
      <c r="M26" s="208"/>
      <c r="N26" s="209">
        <v>1578</v>
      </c>
      <c r="O26" s="208"/>
      <c r="P26" s="209">
        <v>4406</v>
      </c>
      <c r="Q26" s="208"/>
      <c r="R26" s="209">
        <v>1</v>
      </c>
      <c r="S26" s="208"/>
      <c r="T26" s="209">
        <v>1503</v>
      </c>
      <c r="U26" s="208"/>
      <c r="V26" s="209">
        <v>5</v>
      </c>
      <c r="W26" s="208"/>
      <c r="X26" s="209">
        <v>330</v>
      </c>
      <c r="Y26" s="208"/>
      <c r="Z26" s="209">
        <v>500</v>
      </c>
      <c r="AA26" s="208"/>
      <c r="AB26" s="196">
        <f t="shared" si="4"/>
        <v>31684</v>
      </c>
      <c r="AC26" s="210">
        <f t="shared" si="4"/>
        <v>0</v>
      </c>
      <c r="AD26" s="209">
        <v>24776</v>
      </c>
      <c r="AE26" s="208"/>
      <c r="AF26" s="209">
        <v>1937</v>
      </c>
      <c r="AG26" s="208"/>
      <c r="AH26" s="211">
        <v>2320</v>
      </c>
      <c r="AI26" s="208"/>
      <c r="AJ26" s="209">
        <v>2273</v>
      </c>
      <c r="AK26" s="208"/>
      <c r="AL26" s="209">
        <v>0</v>
      </c>
      <c r="AM26" s="208"/>
      <c r="AN26" s="209">
        <v>378</v>
      </c>
      <c r="AO26" s="208"/>
      <c r="AP26" s="209"/>
      <c r="AQ26" s="208"/>
      <c r="AR26" s="209"/>
      <c r="AS26" s="208"/>
      <c r="AT26" s="205"/>
      <c r="AU26" s="208"/>
      <c r="AV26" s="211">
        <v>55</v>
      </c>
      <c r="AW26" s="208"/>
      <c r="AX26" s="205">
        <v>5</v>
      </c>
      <c r="AY26" s="228"/>
      <c r="AZ26" s="229">
        <f t="shared" si="8"/>
        <v>6291</v>
      </c>
      <c r="BA26" s="228">
        <f t="shared" si="8"/>
        <v>0</v>
      </c>
      <c r="BB26" s="230">
        <v>2291</v>
      </c>
      <c r="BC26" s="231"/>
      <c r="BD26" s="232"/>
      <c r="BE26" s="231"/>
      <c r="BF26" s="232">
        <v>3620</v>
      </c>
      <c r="BG26" s="231"/>
      <c r="BH26" s="233">
        <v>380</v>
      </c>
      <c r="BI26" s="234"/>
      <c r="BJ26" s="235"/>
      <c r="BK26" s="231"/>
      <c r="BL26" s="236">
        <f t="shared" si="5"/>
        <v>61422</v>
      </c>
    </row>
    <row r="27" spans="1:64" ht="16.5" thickBot="1">
      <c r="A27" s="237" t="s">
        <v>115</v>
      </c>
      <c r="B27" s="238">
        <f>SUM(B7:B26)</f>
        <v>603187.5</v>
      </c>
      <c r="C27" s="239">
        <f>SUM(C7:C26)</f>
        <v>118</v>
      </c>
      <c r="D27" s="240">
        <f>C27/B27*100</f>
        <v>0.01956273961247539</v>
      </c>
      <c r="E27" s="241">
        <v>118</v>
      </c>
      <c r="F27" s="242">
        <f>SUM(F6:F26)</f>
        <v>290822</v>
      </c>
      <c r="G27" s="239">
        <f>SUM(K27,M27,O27,Q27,S27,U27,W27,Y27,AA27)</f>
        <v>58</v>
      </c>
      <c r="H27" s="240">
        <f>G27/F27*100</f>
        <v>0.019943470576503843</v>
      </c>
      <c r="I27" s="241">
        <v>58</v>
      </c>
      <c r="J27" s="242">
        <f>SUM(J6:J26)</f>
        <v>130055</v>
      </c>
      <c r="K27" s="241">
        <f aca="true" t="shared" si="9" ref="J27:AB27">SUM(K6:K26)</f>
        <v>58</v>
      </c>
      <c r="L27" s="242">
        <f t="shared" si="9"/>
        <v>97268</v>
      </c>
      <c r="M27" s="241">
        <f t="shared" si="9"/>
        <v>0</v>
      </c>
      <c r="N27" s="242">
        <f t="shared" si="9"/>
        <v>33825</v>
      </c>
      <c r="O27" s="241">
        <f t="shared" si="9"/>
        <v>0</v>
      </c>
      <c r="P27" s="242">
        <f t="shared" si="9"/>
        <v>11387</v>
      </c>
      <c r="Q27" s="241">
        <f t="shared" si="9"/>
        <v>0</v>
      </c>
      <c r="R27" s="242">
        <f t="shared" si="9"/>
        <v>2312</v>
      </c>
      <c r="S27" s="241">
        <f t="shared" si="9"/>
        <v>0</v>
      </c>
      <c r="T27" s="242">
        <f t="shared" si="9"/>
        <v>4944</v>
      </c>
      <c r="U27" s="241">
        <f t="shared" si="9"/>
        <v>0</v>
      </c>
      <c r="V27" s="242">
        <f t="shared" si="9"/>
        <v>9554</v>
      </c>
      <c r="W27" s="241">
        <f t="shared" si="9"/>
        <v>0</v>
      </c>
      <c r="X27" s="242">
        <f t="shared" si="9"/>
        <v>877</v>
      </c>
      <c r="Y27" s="241">
        <f t="shared" si="9"/>
        <v>0</v>
      </c>
      <c r="Z27" s="242">
        <f t="shared" si="9"/>
        <v>600</v>
      </c>
      <c r="AA27" s="241">
        <f t="shared" si="9"/>
        <v>0</v>
      </c>
      <c r="AB27" s="242">
        <f t="shared" si="9"/>
        <v>240284</v>
      </c>
      <c r="AC27" s="243">
        <f>SUM(AC7:AC26)</f>
        <v>0</v>
      </c>
      <c r="AD27" s="244">
        <f aca="true" t="shared" si="10" ref="AD27:AZ27">SUM(AD6:AD26)</f>
        <v>207469</v>
      </c>
      <c r="AE27" s="241">
        <f t="shared" si="10"/>
        <v>0</v>
      </c>
      <c r="AF27" s="244">
        <f t="shared" si="10"/>
        <v>12616</v>
      </c>
      <c r="AG27" s="241">
        <f t="shared" si="10"/>
        <v>0</v>
      </c>
      <c r="AH27" s="244">
        <f t="shared" si="10"/>
        <v>4599</v>
      </c>
      <c r="AI27" s="241">
        <f t="shared" si="10"/>
        <v>0</v>
      </c>
      <c r="AJ27" s="244">
        <f t="shared" si="10"/>
        <v>11938</v>
      </c>
      <c r="AK27" s="241">
        <f t="shared" si="10"/>
        <v>0</v>
      </c>
      <c r="AL27" s="242">
        <f t="shared" si="10"/>
        <v>920</v>
      </c>
      <c r="AM27" s="241">
        <f t="shared" si="10"/>
        <v>0</v>
      </c>
      <c r="AN27" s="244">
        <f t="shared" si="10"/>
        <v>2557</v>
      </c>
      <c r="AO27" s="241">
        <f t="shared" si="10"/>
        <v>0</v>
      </c>
      <c r="AP27" s="242">
        <f t="shared" si="10"/>
        <v>20</v>
      </c>
      <c r="AQ27" s="241">
        <f t="shared" si="10"/>
        <v>0</v>
      </c>
      <c r="AR27" s="242">
        <f t="shared" si="10"/>
        <v>165</v>
      </c>
      <c r="AS27" s="241">
        <f t="shared" si="10"/>
        <v>0</v>
      </c>
      <c r="AT27" s="242">
        <f t="shared" si="10"/>
        <v>0</v>
      </c>
      <c r="AU27" s="241">
        <f t="shared" si="10"/>
        <v>0</v>
      </c>
      <c r="AV27" s="242">
        <f t="shared" si="10"/>
        <v>1797.5</v>
      </c>
      <c r="AW27" s="241">
        <f t="shared" si="10"/>
        <v>0</v>
      </c>
      <c r="AX27" s="242">
        <f t="shared" si="10"/>
        <v>1263</v>
      </c>
      <c r="AY27" s="241">
        <f t="shared" si="10"/>
        <v>0</v>
      </c>
      <c r="AZ27" s="242">
        <f t="shared" si="10"/>
        <v>69021</v>
      </c>
      <c r="BA27" s="243">
        <f>SUM(BA7:BA26)</f>
        <v>60</v>
      </c>
      <c r="BB27" s="245">
        <f>SUM(BB6:BB26)</f>
        <v>13387</v>
      </c>
      <c r="BC27" s="246">
        <f>SUM(BC6:BC26)</f>
        <v>0</v>
      </c>
      <c r="BD27" s="245">
        <f>SUM(BD6:BD26)</f>
        <v>1086</v>
      </c>
      <c r="BE27" s="247">
        <f>SUM(BE7:BE26)</f>
        <v>0</v>
      </c>
      <c r="BF27" s="248">
        <f>SUM(BF6:BF26)</f>
        <v>53082</v>
      </c>
      <c r="BG27" s="246">
        <f>SUM(BG6:BG26)</f>
        <v>60</v>
      </c>
      <c r="BH27" s="245">
        <f>SUM(BH6:BH26)</f>
        <v>6956</v>
      </c>
      <c r="BI27" s="249">
        <f>SUM(BI7:BI26)</f>
        <v>0</v>
      </c>
      <c r="BJ27" s="248">
        <f>SUM(BJ6:BJ26)</f>
        <v>10</v>
      </c>
      <c r="BK27" s="266"/>
      <c r="BL27" s="267">
        <f>SUM(BL6:BL26)</f>
        <v>603187.5</v>
      </c>
    </row>
    <row r="28" spans="1:64" ht="16.5" thickBot="1">
      <c r="A28" s="250" t="s">
        <v>116</v>
      </c>
      <c r="B28" s="251"/>
      <c r="C28" s="252"/>
      <c r="D28" s="253"/>
      <c r="E28" s="254"/>
      <c r="F28" s="255"/>
      <c r="G28" s="256"/>
      <c r="H28" s="253"/>
      <c r="I28" s="254"/>
      <c r="J28" s="255"/>
      <c r="K28" s="254"/>
      <c r="L28" s="255"/>
      <c r="M28" s="254"/>
      <c r="N28" s="255"/>
      <c r="O28" s="254"/>
      <c r="P28" s="255"/>
      <c r="Q28" s="254"/>
      <c r="R28" s="255"/>
      <c r="S28" s="254"/>
      <c r="T28" s="255"/>
      <c r="U28" s="254"/>
      <c r="V28" s="255"/>
      <c r="W28" s="254"/>
      <c r="X28" s="255"/>
      <c r="Y28" s="254"/>
      <c r="Z28" s="255"/>
      <c r="AA28" s="254"/>
      <c r="AB28" s="255"/>
      <c r="AC28" s="257"/>
      <c r="AD28" s="258"/>
      <c r="AE28" s="254"/>
      <c r="AF28" s="258"/>
      <c r="AG28" s="254"/>
      <c r="AH28" s="258"/>
      <c r="AI28" s="254"/>
      <c r="AJ28" s="258"/>
      <c r="AK28" s="254"/>
      <c r="AL28" s="255"/>
      <c r="AM28" s="254"/>
      <c r="AN28" s="258"/>
      <c r="AO28" s="254"/>
      <c r="AP28" s="255"/>
      <c r="AQ28" s="254"/>
      <c r="AR28" s="255"/>
      <c r="AS28" s="254"/>
      <c r="AT28" s="255"/>
      <c r="AU28" s="254"/>
      <c r="AV28" s="255"/>
      <c r="AW28" s="254"/>
      <c r="AX28" s="255"/>
      <c r="AY28" s="254"/>
      <c r="AZ28" s="259"/>
      <c r="BA28" s="260"/>
      <c r="BB28" s="261"/>
      <c r="BC28" s="262"/>
      <c r="BD28" s="261"/>
      <c r="BE28" s="263"/>
      <c r="BF28" s="264"/>
      <c r="BG28" s="262"/>
      <c r="BH28" s="264"/>
      <c r="BI28" s="262"/>
      <c r="BJ28" s="265"/>
      <c r="BK28" s="268"/>
      <c r="BL28" s="268"/>
    </row>
  </sheetData>
  <sheetProtection/>
  <mergeCells count="37">
    <mergeCell ref="BH4:BI4"/>
    <mergeCell ref="BJ4:BK4"/>
    <mergeCell ref="AZ3:BC3"/>
    <mergeCell ref="BL3:BL5"/>
    <mergeCell ref="AZ4:BA4"/>
    <mergeCell ref="BB4:BC4"/>
    <mergeCell ref="BD4:BE4"/>
    <mergeCell ref="BF4:BG4"/>
    <mergeCell ref="AN4:AO4"/>
    <mergeCell ref="AP4:AQ4"/>
    <mergeCell ref="AR4:AS4"/>
    <mergeCell ref="AT4:AU4"/>
    <mergeCell ref="AF4:AG4"/>
    <mergeCell ref="AH4:AI4"/>
    <mergeCell ref="AJ4:AK4"/>
    <mergeCell ref="AL4:AM4"/>
    <mergeCell ref="X4:Y4"/>
    <mergeCell ref="Z4:AA4"/>
    <mergeCell ref="AB4:AC4"/>
    <mergeCell ref="AD4:AE4"/>
    <mergeCell ref="P4:Q4"/>
    <mergeCell ref="R4:S4"/>
    <mergeCell ref="T4:U4"/>
    <mergeCell ref="V4:W4"/>
    <mergeCell ref="F4:I4"/>
    <mergeCell ref="J4:K4"/>
    <mergeCell ref="L4:M4"/>
    <mergeCell ref="N4:O4"/>
    <mergeCell ref="B1:AC1"/>
    <mergeCell ref="AF1:AG1"/>
    <mergeCell ref="AZ1:BA1"/>
    <mergeCell ref="A3:A5"/>
    <mergeCell ref="B3:E4"/>
    <mergeCell ref="F3:W3"/>
    <mergeCell ref="AB3:AG3"/>
    <mergeCell ref="AV3:AW4"/>
    <mergeCell ref="AX3:AY4"/>
  </mergeCells>
  <printOptions/>
  <pageMargins left="0.7" right="0.7" top="0.75" bottom="0.75" header="0.3" footer="0.3"/>
  <pageSetup horizontalDpi="600" verticalDpi="600" orientation="landscape" paperSize="9" scale="95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2016-04-11T07:27:48Z</cp:lastPrinted>
  <dcterms:created xsi:type="dcterms:W3CDTF">2015-09-15T07:38:08Z</dcterms:created>
  <dcterms:modified xsi:type="dcterms:W3CDTF">2016-04-11T08:47:30Z</dcterms:modified>
  <cp:category/>
  <cp:version/>
  <cp:contentType/>
  <cp:contentStatus/>
</cp:coreProperties>
</file>