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сев 2019" sheetId="1" r:id="rId1"/>
    <sheet name="полевые работы" sheetId="2" r:id="rId2"/>
    <sheet name="корма" sheetId="3" r:id="rId3"/>
    <sheet name="молоко" sheetId="4" r:id="rId4"/>
    <sheet name="погода" sheetId="5" r:id="rId5"/>
  </sheets>
  <definedNames>
    <definedName name="_xlnm.Print_Titles" localSheetId="0">'сев 2019'!$A:$A</definedName>
    <definedName name="_xlnm.Print_Area" localSheetId="3">'молоко'!$A$1:$P$29</definedName>
    <definedName name="_xlnm.Print_Area" localSheetId="1">'полевые работы'!$A$1:$I$31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<sst xmlns="http://schemas.openxmlformats.org/spreadsheetml/2006/main" count="307" uniqueCount="125">
  <si>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</si>
  <si>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</si>
  <si>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</si>
  <si>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</si>
  <si>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</si>
  <si>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</si>
  <si>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</si>
  <si>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</si>
  <si>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</si>
  <si>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</si>
  <si>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</si>
  <si>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</si>
  <si>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</si>
  <si>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</si>
  <si>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</si>
  <si>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</si>
  <si>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</si>
  <si>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</si>
  <si>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</si>
  <si>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</si>
  <si>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</si>
  <si>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</si>
  <si>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</si>
  <si>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</si>
  <si>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</si>
  <si>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</si>
  <si>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</si>
  <si>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</si>
  <si>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</si>
  <si>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</si>
  <si>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</si>
  <si>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</si>
  <si>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</si>
  <si>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</si>
  <si>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</si>
  <si>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</si>
  <si>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</si>
  <si>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</si>
  <si>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</si>
  <si>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</si>
  <si>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</si>
  <si>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</si>
  <si>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 xml:space="preserve">Кузоватовский 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</si>
  <si>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</si>
  <si>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</si>
  <si>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</si>
  <si>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</si>
  <si>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</si>
  <si>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</si>
  <si>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</si>
  <si>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</si>
  <si>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</si>
  <si>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</si>
  <si>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</si>
  <si>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</si>
  <si>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</si>
  <si>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</si>
  <si>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</si>
  <si>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 Ульяновск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</si>
  <si>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</si>
  <si>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</si>
  <si>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</si>
  <si>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</si>
  <si>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</si>
  <si>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</si>
  <si>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</si>
  <si>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</si>
  <si>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</si>
  <si>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</si>
  <si>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</si>
  <si>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</si>
  <si>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</si>
  <si>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</si>
  <si>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</si>
  <si>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</si>
  <si>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</si>
  <si>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</si>
  <si>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</si>
  <si>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</si>
  <si>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</si>
  <si>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</si>
  <si>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</si>
  <si>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</si>
  <si>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</si>
  <si>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</si>
  <si>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</si>
  <si>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</si>
  <si>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</si>
  <si>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</si>
  <si>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</si>
  <si>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</si>
  <si>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</si>
  <si>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</si>
  <si>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</si>
  <si>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</si>
  <si>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</si>
  <si>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</si>
  <si>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</si>
  <si>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</si>
  <si>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</si>
  <si>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</si>
  <si>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</si>
  <si>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</si>
  <si>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</si>
  <si>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</si>
  <si>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</si>
  <si>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</si>
  <si>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</si>
  <si>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</si>
  <si>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</si>
  <si>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20.06.</t>
  </si>
  <si>
    <t>Оперативная информация об агрометеорологических условиях  на территори Ульяновской области по состоянию на 20.06.2019</t>
  </si>
  <si>
    <t>22 градуса, ясно</t>
  </si>
  <si>
    <t>20 градуса, ясно</t>
  </si>
  <si>
    <t>21.06.</t>
  </si>
  <si>
    <t>25 градусов, ясно</t>
  </si>
  <si>
    <t>16 градуса, ясно</t>
  </si>
  <si>
    <t>20 градусов, ясно</t>
  </si>
  <si>
    <t>30 градусов, ясно</t>
  </si>
  <si>
    <t>15 градусов, ясно</t>
  </si>
  <si>
    <t>28 градусов, ясно</t>
  </si>
  <si>
    <t>23 градуса, ясно</t>
  </si>
  <si>
    <t>26 градусов, ясно</t>
  </si>
  <si>
    <t>0,5 мм, 21 градус, ясно</t>
  </si>
  <si>
    <t>24 градуса,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</si>
</sst>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/>
    </xf>
    <xf numFmtId="164" fontId="24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4" xfId="98" applyFont="1" applyFill="1" applyBorder="1" applyAlignment="1" applyProtection="1">
      <alignment horizontal="center" vertical="center" wrapText="1"/>
      <protection locked="0"/>
    </xf>
    <xf numFmtId="0" fontId="24" fillId="0" borderId="13" xfId="0" applyNumberFormat="1" applyFont="1" applyFill="1" applyBorder="1" applyAlignment="1">
      <alignment horizontal="center"/>
    </xf>
    <xf numFmtId="3" fontId="24" fillId="0" borderId="13" xfId="95" applyNumberFormat="1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3" fontId="19" fillId="0" borderId="13" xfId="0" applyNumberFormat="1" applyFont="1" applyFill="1" applyBorder="1" applyAlignment="1">
      <alignment horizontal="center"/>
    </xf>
    <xf numFmtId="3" fontId="19" fillId="0" borderId="13" xfId="95" applyNumberFormat="1" applyFont="1" applyFill="1" applyBorder="1" applyAlignment="1">
      <alignment horizontal="center"/>
      <protection/>
    </xf>
    <xf numFmtId="3" fontId="23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164" fontId="26" fillId="0" borderId="13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/>
    </xf>
    <xf numFmtId="3" fontId="29" fillId="0" borderId="13" xfId="0" applyNumberFormat="1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164" fontId="29" fillId="0" borderId="13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Fill="1" applyAlignment="1">
      <alignment/>
    </xf>
    <xf numFmtId="0" fontId="24" fillId="0" borderId="0" xfId="96" applyFont="1" applyFill="1" applyBorder="1">
      <alignment/>
      <protection/>
    </xf>
    <xf numFmtId="0" fontId="30" fillId="0" borderId="0" xfId="96" applyFont="1" applyFill="1" applyBorder="1">
      <alignment/>
      <protection/>
    </xf>
    <xf numFmtId="14" fontId="31" fillId="0" borderId="0" xfId="96" applyNumberFormat="1" applyFont="1" applyFill="1" applyBorder="1" applyAlignment="1">
      <alignment/>
      <protection/>
    </xf>
    <xf numFmtId="14" fontId="31" fillId="0" borderId="0" xfId="0" applyNumberFormat="1" applyFont="1" applyFill="1" applyAlignment="1">
      <alignment horizontal="center"/>
    </xf>
    <xf numFmtId="0" fontId="26" fillId="0" borderId="23" xfId="96" applyFont="1" applyFill="1" applyBorder="1" applyAlignment="1">
      <alignment horizontal="center" vertical="center" wrapText="1"/>
      <protection/>
    </xf>
    <xf numFmtId="0" fontId="26" fillId="0" borderId="24" xfId="96" applyFont="1" applyFill="1" applyBorder="1" applyAlignment="1">
      <alignment horizontal="center" vertical="center" wrapText="1"/>
      <protection/>
    </xf>
    <xf numFmtId="0" fontId="26" fillId="0" borderId="24" xfId="96" applyFont="1" applyFill="1" applyBorder="1" applyAlignment="1">
      <alignment horizontal="center" vertical="center"/>
      <protection/>
    </xf>
    <xf numFmtId="0" fontId="26" fillId="0" borderId="2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" fontId="24" fillId="0" borderId="26" xfId="96" applyNumberFormat="1" applyFont="1" applyFill="1" applyBorder="1" applyAlignment="1">
      <alignment horizontal="center" vertical="center"/>
      <protection/>
    </xf>
    <xf numFmtId="164" fontId="24" fillId="0" borderId="27" xfId="96" applyNumberFormat="1" applyFont="1" applyFill="1" applyBorder="1" applyAlignment="1">
      <alignment horizontal="center" vertical="center"/>
      <protection/>
    </xf>
    <xf numFmtId="0" fontId="24" fillId="0" borderId="26" xfId="96" applyFont="1" applyFill="1" applyBorder="1" applyAlignment="1">
      <alignment horizontal="center" vertical="center"/>
      <protection/>
    </xf>
    <xf numFmtId="164" fontId="24" fillId="0" borderId="28" xfId="96" applyNumberFormat="1" applyFont="1" applyFill="1" applyBorder="1" applyAlignment="1">
      <alignment horizontal="center" vertical="center"/>
      <protection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4" xfId="96" applyFont="1" applyFill="1" applyBorder="1" applyAlignment="1">
      <alignment horizontal="center" vertical="center"/>
      <protection/>
    </xf>
    <xf numFmtId="1" fontId="24" fillId="0" borderId="14" xfId="96" applyNumberFormat="1" applyFont="1" applyFill="1" applyBorder="1" applyAlignment="1">
      <alignment horizontal="center" vertical="center"/>
      <protection/>
    </xf>
    <xf numFmtId="0" fontId="24" fillId="0" borderId="31" xfId="96" applyFont="1" applyFill="1" applyBorder="1" applyAlignment="1">
      <alignment horizontal="center" vertical="center"/>
      <protection/>
    </xf>
    <xf numFmtId="1" fontId="24" fillId="0" borderId="31" xfId="96" applyNumberFormat="1" applyFont="1" applyFill="1" applyBorder="1" applyAlignment="1">
      <alignment horizontal="center" vertical="center"/>
      <protection/>
    </xf>
    <xf numFmtId="164" fontId="24" fillId="0" borderId="32" xfId="96" applyNumberFormat="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1" fontId="26" fillId="0" borderId="33" xfId="96" applyNumberFormat="1" applyFont="1" applyFill="1" applyBorder="1" applyAlignment="1">
      <alignment horizontal="center" vertical="center"/>
      <protection/>
    </xf>
    <xf numFmtId="1" fontId="26" fillId="0" borderId="34" xfId="96" applyNumberFormat="1" applyFont="1" applyFill="1" applyBorder="1" applyAlignment="1">
      <alignment horizontal="center" vertical="center"/>
      <protection/>
    </xf>
    <xf numFmtId="164" fontId="26" fillId="0" borderId="35" xfId="96" applyNumberFormat="1" applyFont="1" applyFill="1" applyBorder="1" applyAlignment="1">
      <alignment horizontal="center" vertical="center"/>
      <protection/>
    </xf>
    <xf numFmtId="1" fontId="29" fillId="0" borderId="23" xfId="96" applyNumberFormat="1" applyFont="1" applyFill="1" applyBorder="1" applyAlignment="1">
      <alignment horizontal="center" vertical="center"/>
      <protection/>
    </xf>
    <xf numFmtId="1" fontId="29" fillId="0" borderId="24" xfId="96" applyNumberFormat="1" applyFont="1" applyFill="1" applyBorder="1" applyAlignment="1">
      <alignment horizontal="center" vertical="center"/>
      <protection/>
    </xf>
    <xf numFmtId="164" fontId="29" fillId="0" borderId="25" xfId="96" applyNumberFormat="1" applyFont="1" applyFill="1" applyBorder="1" applyAlignment="1">
      <alignment horizontal="center" vertical="center"/>
      <protection/>
    </xf>
    <xf numFmtId="0" fontId="29" fillId="0" borderId="24" xfId="96" applyFont="1" applyFill="1" applyBorder="1" applyAlignment="1">
      <alignment horizontal="center" vertical="center"/>
      <protection/>
    </xf>
    <xf numFmtId="0" fontId="29" fillId="0" borderId="23" xfId="96" applyFont="1" applyFill="1" applyBorder="1" applyAlignment="1">
      <alignment horizontal="center" vertical="center"/>
      <protection/>
    </xf>
    <xf numFmtId="164" fontId="29" fillId="0" borderId="24" xfId="9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6" fillId="0" borderId="0" xfId="101" applyFont="1" applyFill="1" applyBorder="1" applyAlignment="1" applyProtection="1">
      <alignment horizontal="center" vertical="center"/>
      <protection/>
    </xf>
    <xf numFmtId="14" fontId="26" fillId="0" borderId="0" xfId="101" applyNumberFormat="1" applyFont="1" applyFill="1" applyBorder="1" applyAlignment="1" applyProtection="1">
      <alignment horizontal="center" vertical="center"/>
      <protection/>
    </xf>
    <xf numFmtId="49" fontId="33" fillId="0" borderId="34" xfId="93" applyNumberFormat="1" applyFont="1" applyFill="1" applyBorder="1" applyAlignment="1">
      <alignment horizontal="center" vertical="center"/>
      <protection/>
    </xf>
    <xf numFmtId="49" fontId="33" fillId="0" borderId="35" xfId="93" applyNumberFormat="1" applyFont="1" applyFill="1" applyBorder="1" applyAlignment="1">
      <alignment horizontal="center" vertical="center"/>
      <protection/>
    </xf>
    <xf numFmtId="0" fontId="33" fillId="0" borderId="33" xfId="99" applyFont="1" applyFill="1" applyBorder="1" applyAlignment="1" applyProtection="1">
      <alignment horizontal="center" vertical="center"/>
      <protection locked="0"/>
    </xf>
    <xf numFmtId="0" fontId="33" fillId="0" borderId="35" xfId="99" applyFont="1" applyFill="1" applyBorder="1" applyAlignment="1" applyProtection="1">
      <alignment horizontal="center" vertical="center"/>
      <protection locked="0"/>
    </xf>
    <xf numFmtId="1" fontId="33" fillId="0" borderId="36" xfId="93" applyNumberFormat="1" applyFont="1" applyFill="1" applyBorder="1" applyAlignment="1">
      <alignment horizontal="center"/>
      <protection/>
    </xf>
    <xf numFmtId="1" fontId="33" fillId="0" borderId="27" xfId="93" applyNumberFormat="1" applyFont="1" applyFill="1" applyBorder="1" applyAlignment="1">
      <alignment horizontal="center"/>
      <protection/>
    </xf>
    <xf numFmtId="164" fontId="33" fillId="0" borderId="37" xfId="93" applyNumberFormat="1" applyFont="1" applyFill="1" applyBorder="1" applyAlignment="1">
      <alignment horizontal="center"/>
      <protection/>
    </xf>
    <xf numFmtId="164" fontId="33" fillId="0" borderId="38" xfId="93" applyNumberFormat="1" applyFont="1" applyFill="1" applyBorder="1" applyAlignment="1">
      <alignment horizontal="center"/>
      <protection/>
    </xf>
    <xf numFmtId="164" fontId="33" fillId="0" borderId="39" xfId="93" applyNumberFormat="1" applyFont="1" applyFill="1" applyBorder="1" applyAlignment="1">
      <alignment horizontal="center"/>
      <protection/>
    </xf>
    <xf numFmtId="164" fontId="33" fillId="0" borderId="40" xfId="93" applyNumberFormat="1" applyFont="1" applyFill="1" applyBorder="1" applyAlignment="1">
      <alignment horizontal="center"/>
      <protection/>
    </xf>
    <xf numFmtId="164" fontId="33" fillId="0" borderId="39" xfId="99" applyNumberFormat="1" applyFont="1" applyFill="1" applyBorder="1" applyAlignment="1" applyProtection="1">
      <alignment horizontal="center" vertical="center"/>
      <protection locked="0"/>
    </xf>
    <xf numFmtId="164" fontId="33" fillId="0" borderId="27" xfId="99" applyNumberFormat="1" applyFont="1" applyFill="1" applyBorder="1" applyAlignment="1" applyProtection="1">
      <alignment horizontal="center" vertical="center"/>
      <protection locked="0"/>
    </xf>
    <xf numFmtId="164" fontId="33" fillId="0" borderId="28" xfId="99" applyNumberFormat="1" applyFont="1" applyFill="1" applyBorder="1" applyAlignment="1" applyProtection="1">
      <alignment horizontal="center"/>
      <protection locked="0"/>
    </xf>
    <xf numFmtId="164" fontId="33" fillId="0" borderId="27" xfId="99" applyNumberFormat="1" applyFont="1" applyFill="1" applyBorder="1" applyAlignment="1" applyProtection="1">
      <alignment horizontal="center"/>
      <protection locked="0"/>
    </xf>
    <xf numFmtId="164" fontId="33" fillId="0" borderId="41" xfId="99" applyNumberFormat="1" applyFont="1" applyFill="1" applyBorder="1" applyAlignment="1" applyProtection="1">
      <alignment horizontal="center"/>
      <protection locked="0"/>
    </xf>
    <xf numFmtId="1" fontId="33" fillId="0" borderId="42" xfId="93" applyNumberFormat="1" applyFont="1" applyFill="1" applyBorder="1" applyAlignment="1">
      <alignment horizontal="center"/>
      <protection/>
    </xf>
    <xf numFmtId="1" fontId="33" fillId="0" borderId="28" xfId="93" applyNumberFormat="1" applyFont="1" applyFill="1" applyBorder="1" applyAlignment="1">
      <alignment horizontal="center"/>
      <protection/>
    </xf>
    <xf numFmtId="164" fontId="33" fillId="0" borderId="28" xfId="99" applyNumberFormat="1" applyFont="1" applyFill="1" applyBorder="1" applyAlignment="1" applyProtection="1">
      <alignment horizontal="center" vertical="center"/>
      <protection locked="0"/>
    </xf>
    <xf numFmtId="164" fontId="33" fillId="0" borderId="43" xfId="99" applyNumberFormat="1" applyFont="1" applyFill="1" applyBorder="1" applyAlignment="1" applyProtection="1">
      <alignment horizontal="center"/>
      <protection locked="0"/>
    </xf>
    <xf numFmtId="164" fontId="33" fillId="0" borderId="44" xfId="99" applyNumberFormat="1" applyFont="1" applyFill="1" applyBorder="1" applyAlignment="1" applyProtection="1">
      <alignment horizontal="center"/>
      <protection locked="0"/>
    </xf>
    <xf numFmtId="164" fontId="33" fillId="0" borderId="45" xfId="99" applyNumberFormat="1" applyFont="1" applyFill="1" applyBorder="1" applyAlignment="1" applyProtection="1">
      <alignment horizontal="center"/>
      <protection locked="0"/>
    </xf>
    <xf numFmtId="164" fontId="33" fillId="0" borderId="29" xfId="99" applyNumberFormat="1" applyFont="1" applyFill="1" applyBorder="1" applyAlignment="1" applyProtection="1">
      <alignment horizontal="center"/>
      <protection locked="0"/>
    </xf>
    <xf numFmtId="164" fontId="33" fillId="0" borderId="46" xfId="99" applyNumberFormat="1" applyFont="1" applyFill="1" applyBorder="1" applyAlignment="1" applyProtection="1">
      <alignment horizontal="center"/>
      <protection locked="0"/>
    </xf>
    <xf numFmtId="164" fontId="33" fillId="0" borderId="47" xfId="93" applyNumberFormat="1" applyFont="1" applyFill="1" applyBorder="1" applyAlignment="1">
      <alignment horizontal="center"/>
      <protection/>
    </xf>
    <xf numFmtId="164" fontId="33" fillId="0" borderId="48" xfId="93" applyNumberFormat="1" applyFont="1" applyFill="1" applyBorder="1" applyAlignment="1">
      <alignment horizontal="center"/>
      <protection/>
    </xf>
    <xf numFmtId="164" fontId="33" fillId="0" borderId="49" xfId="99" applyNumberFormat="1" applyFont="1" applyFill="1" applyBorder="1" applyAlignment="1" applyProtection="1">
      <alignment horizontal="center"/>
      <protection locked="0"/>
    </xf>
    <xf numFmtId="164" fontId="33" fillId="0" borderId="50" xfId="99" applyNumberFormat="1" applyFont="1" applyFill="1" applyBorder="1" applyAlignment="1" applyProtection="1">
      <alignment horizontal="center"/>
      <protection locked="0"/>
    </xf>
    <xf numFmtId="0" fontId="33" fillId="0" borderId="51" xfId="93" applyFont="1" applyFill="1" applyBorder="1" applyAlignment="1">
      <alignment horizontal="center"/>
      <protection/>
    </xf>
    <xf numFmtId="0" fontId="33" fillId="0" borderId="32" xfId="93" applyFont="1" applyFill="1" applyBorder="1" applyAlignment="1">
      <alignment horizontal="center"/>
      <protection/>
    </xf>
    <xf numFmtId="164" fontId="33" fillId="0" borderId="51" xfId="93" applyNumberFormat="1" applyFont="1" applyFill="1" applyBorder="1" applyAlignment="1">
      <alignment horizontal="center"/>
      <protection/>
    </xf>
    <xf numFmtId="164" fontId="33" fillId="0" borderId="32" xfId="93" applyNumberFormat="1" applyFont="1" applyFill="1" applyBorder="1" applyAlignment="1">
      <alignment horizontal="center"/>
      <protection/>
    </xf>
    <xf numFmtId="164" fontId="33" fillId="0" borderId="52" xfId="93" applyNumberFormat="1" applyFont="1" applyFill="1" applyBorder="1" applyAlignment="1">
      <alignment horizontal="center"/>
      <protection/>
    </xf>
    <xf numFmtId="164" fontId="33" fillId="0" borderId="51" xfId="99" applyNumberFormat="1" applyFont="1" applyFill="1" applyBorder="1" applyAlignment="1" applyProtection="1">
      <alignment horizontal="center" vertical="center"/>
      <protection locked="0"/>
    </xf>
    <xf numFmtId="164" fontId="33" fillId="0" borderId="32" xfId="99" applyNumberFormat="1" applyFont="1" applyFill="1" applyBorder="1" applyAlignment="1" applyProtection="1">
      <alignment horizontal="center" vertical="center"/>
      <protection locked="0"/>
    </xf>
    <xf numFmtId="164" fontId="33" fillId="0" borderId="51" xfId="99" applyNumberFormat="1" applyFont="1" applyFill="1" applyBorder="1" applyAlignment="1" applyProtection="1">
      <alignment horizontal="center"/>
      <protection/>
    </xf>
    <xf numFmtId="164" fontId="33" fillId="0" borderId="32" xfId="99" applyNumberFormat="1" applyFont="1" applyFill="1" applyBorder="1" applyAlignment="1" applyProtection="1">
      <alignment horizontal="center"/>
      <protection/>
    </xf>
    <xf numFmtId="164" fontId="33" fillId="0" borderId="53" xfId="99" applyNumberFormat="1" applyFont="1" applyFill="1" applyBorder="1" applyAlignment="1" applyProtection="1">
      <alignment horizontal="center"/>
      <protection locked="0"/>
    </xf>
    <xf numFmtId="164" fontId="33" fillId="0" borderId="32" xfId="99" applyNumberFormat="1" applyFont="1" applyFill="1" applyBorder="1" applyAlignment="1" applyProtection="1">
      <alignment horizontal="center"/>
      <protection locked="0"/>
    </xf>
    <xf numFmtId="1" fontId="34" fillId="0" borderId="33" xfId="93" applyNumberFormat="1" applyFont="1" applyFill="1" applyBorder="1" applyAlignment="1">
      <alignment horizontal="center"/>
      <protection/>
    </xf>
    <xf numFmtId="164" fontId="34" fillId="0" borderId="33" xfId="93" applyNumberFormat="1" applyFont="1" applyFill="1" applyBorder="1" applyAlignment="1">
      <alignment horizontal="center"/>
      <protection/>
    </xf>
    <xf numFmtId="164" fontId="34" fillId="0" borderId="33" xfId="99" applyNumberFormat="1" applyFont="1" applyFill="1" applyBorder="1" applyAlignment="1" applyProtection="1">
      <alignment horizontal="center" vertical="center"/>
      <protection locked="0"/>
    </xf>
    <xf numFmtId="164" fontId="34" fillId="0" borderId="35" xfId="99" applyNumberFormat="1" applyFont="1" applyFill="1" applyBorder="1" applyAlignment="1" applyProtection="1">
      <alignment horizontal="center" vertical="center"/>
      <protection locked="0"/>
    </xf>
    <xf numFmtId="164" fontId="33" fillId="26" borderId="37" xfId="93" applyNumberFormat="1" applyFont="1" applyFill="1" applyBorder="1" applyAlignment="1">
      <alignment horizontal="center"/>
      <protection/>
    </xf>
    <xf numFmtId="1" fontId="33" fillId="27" borderId="42" xfId="93" applyNumberFormat="1" applyFont="1" applyFill="1" applyBorder="1" applyAlignment="1">
      <alignment horizontal="center"/>
      <protection/>
    </xf>
    <xf numFmtId="1" fontId="33" fillId="27" borderId="28" xfId="93" applyNumberFormat="1" applyFont="1" applyFill="1" applyBorder="1" applyAlignment="1">
      <alignment horizontal="center"/>
      <protection/>
    </xf>
    <xf numFmtId="164" fontId="33" fillId="27" borderId="37" xfId="93" applyNumberFormat="1" applyFont="1" applyFill="1" applyBorder="1" applyAlignment="1">
      <alignment horizontal="center"/>
      <protection/>
    </xf>
    <xf numFmtId="164" fontId="33" fillId="27" borderId="38" xfId="93" applyNumberFormat="1" applyFont="1" applyFill="1" applyBorder="1" applyAlignment="1">
      <alignment horizontal="center"/>
      <protection/>
    </xf>
    <xf numFmtId="164" fontId="33" fillId="27" borderId="39" xfId="99" applyNumberFormat="1" applyFont="1" applyFill="1" applyBorder="1" applyAlignment="1" applyProtection="1">
      <alignment horizontal="center" vertical="center"/>
      <protection locked="0"/>
    </xf>
    <xf numFmtId="164" fontId="33" fillId="27" borderId="28" xfId="99" applyNumberFormat="1" applyFont="1" applyFill="1" applyBorder="1" applyAlignment="1" applyProtection="1">
      <alignment horizontal="center" vertical="center"/>
      <protection locked="0"/>
    </xf>
    <xf numFmtId="164" fontId="33" fillId="27" borderId="28" xfId="99" applyNumberFormat="1" applyFont="1" applyFill="1" applyBorder="1" applyAlignment="1" applyProtection="1">
      <alignment horizontal="center"/>
      <protection locked="0"/>
    </xf>
    <xf numFmtId="164" fontId="33" fillId="27" borderId="29" xfId="99" applyNumberFormat="1" applyFont="1" applyFill="1" applyBorder="1" applyAlignment="1" applyProtection="1">
      <alignment horizontal="center"/>
      <protection locked="0"/>
    </xf>
    <xf numFmtId="164" fontId="33" fillId="27" borderId="46" xfId="99" applyNumberFormat="1" applyFont="1" applyFill="1" applyBorder="1" applyAlignment="1" applyProtection="1">
      <alignment horizontal="center"/>
      <protection locked="0"/>
    </xf>
    <xf numFmtId="0" fontId="30" fillId="26" borderId="54" xfId="97" applyFont="1" applyFill="1" applyBorder="1" applyAlignment="1" applyProtection="1">
      <alignment horizontal="center" vertical="center" wrapText="1"/>
      <protection locked="0"/>
    </xf>
    <xf numFmtId="0" fontId="30" fillId="27" borderId="55" xfId="0" applyFont="1" applyFill="1" applyBorder="1" applyAlignment="1">
      <alignment horizontal="center" vertical="center"/>
    </xf>
    <xf numFmtId="164" fontId="30" fillId="27" borderId="56" xfId="97" applyNumberFormat="1" applyFont="1" applyFill="1" applyBorder="1" applyAlignment="1" applyProtection="1">
      <alignment horizontal="center" vertical="center" wrapText="1"/>
      <protection locked="0"/>
    </xf>
    <xf numFmtId="0" fontId="30" fillId="27" borderId="57" xfId="0" applyFont="1" applyFill="1" applyBorder="1" applyAlignment="1">
      <alignment horizontal="center" vertical="center" wrapText="1"/>
    </xf>
    <xf numFmtId="0" fontId="30" fillId="27" borderId="58" xfId="0" applyFont="1" applyFill="1" applyBorder="1" applyAlignment="1">
      <alignment horizontal="center" vertical="center" wrapText="1"/>
    </xf>
    <xf numFmtId="0" fontId="24" fillId="27" borderId="13" xfId="98" applyFont="1" applyFill="1" applyBorder="1" applyAlignment="1">
      <alignment horizontal="left" vertical="top" wrapText="1"/>
      <protection/>
    </xf>
    <xf numFmtId="0" fontId="24" fillId="26" borderId="13" xfId="98" applyFont="1" applyFill="1" applyBorder="1" applyAlignment="1">
      <alignment horizontal="left" vertical="top" wrapText="1"/>
      <protection/>
    </xf>
    <xf numFmtId="3" fontId="24" fillId="27" borderId="13" xfId="0" applyNumberFormat="1" applyFont="1" applyFill="1" applyBorder="1" applyAlignment="1">
      <alignment horizontal="center"/>
    </xf>
    <xf numFmtId="164" fontId="24" fillId="27" borderId="13" xfId="0" applyNumberFormat="1" applyFont="1" applyFill="1" applyBorder="1" applyAlignment="1">
      <alignment horizontal="center"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1" fontId="33" fillId="26" borderId="42" xfId="93" applyNumberFormat="1" applyFont="1" applyFill="1" applyBorder="1" applyAlignment="1">
      <alignment horizontal="center"/>
      <protection/>
    </xf>
    <xf numFmtId="1" fontId="33" fillId="26" borderId="28" xfId="93" applyNumberFormat="1" applyFont="1" applyFill="1" applyBorder="1" applyAlignment="1">
      <alignment horizontal="center"/>
      <protection/>
    </xf>
    <xf numFmtId="164" fontId="33" fillId="26" borderId="38" xfId="93" applyNumberFormat="1" applyFont="1" applyFill="1" applyBorder="1" applyAlignment="1">
      <alignment horizontal="center"/>
      <protection/>
    </xf>
    <xf numFmtId="164" fontId="33" fillId="26" borderId="39" xfId="99" applyNumberFormat="1" applyFont="1" applyFill="1" applyBorder="1" applyAlignment="1" applyProtection="1">
      <alignment horizontal="center" vertical="center"/>
      <protection locked="0"/>
    </xf>
    <xf numFmtId="164" fontId="33" fillId="26" borderId="28" xfId="99" applyNumberFormat="1" applyFont="1" applyFill="1" applyBorder="1" applyAlignment="1" applyProtection="1">
      <alignment horizontal="center" vertical="center"/>
      <protection locked="0"/>
    </xf>
    <xf numFmtId="164" fontId="33" fillId="26" borderId="27" xfId="99" applyNumberFormat="1" applyFont="1" applyFill="1" applyBorder="1" applyAlignment="1" applyProtection="1">
      <alignment horizontal="center"/>
      <protection locked="0"/>
    </xf>
    <xf numFmtId="164" fontId="33" fillId="26" borderId="29" xfId="99" applyNumberFormat="1" applyFont="1" applyFill="1" applyBorder="1" applyAlignment="1" applyProtection="1">
      <alignment horizontal="center"/>
      <protection locked="0"/>
    </xf>
    <xf numFmtId="164" fontId="33" fillId="26" borderId="46" xfId="99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Alignment="1">
      <alignment/>
    </xf>
    <xf numFmtId="0" fontId="0" fillId="26" borderId="0" xfId="0" applyFill="1" applyAlignment="1">
      <alignment/>
    </xf>
    <xf numFmtId="0" fontId="30" fillId="26" borderId="55" xfId="0" applyFont="1" applyFill="1" applyBorder="1" applyAlignment="1">
      <alignment horizontal="center" vertical="center"/>
    </xf>
    <xf numFmtId="164" fontId="30" fillId="26" borderId="56" xfId="97" applyNumberFormat="1" applyFont="1" applyFill="1" applyBorder="1" applyAlignment="1" applyProtection="1">
      <alignment horizontal="center" vertical="center" wrapText="1"/>
      <protection locked="0"/>
    </xf>
    <xf numFmtId="0" fontId="30" fillId="26" borderId="57" xfId="0" applyFont="1" applyFill="1" applyBorder="1" applyAlignment="1">
      <alignment horizontal="center" vertical="center" wrapText="1"/>
    </xf>
    <xf numFmtId="0" fontId="30" fillId="26" borderId="58" xfId="0" applyFont="1" applyFill="1" applyBorder="1" applyAlignment="1">
      <alignment horizontal="center" vertical="center" wrapText="1"/>
    </xf>
    <xf numFmtId="0" fontId="30" fillId="26" borderId="59" xfId="0" applyFont="1" applyFill="1" applyBorder="1" applyAlignment="1">
      <alignment horizontal="center" vertical="center"/>
    </xf>
    <xf numFmtId="0" fontId="30" fillId="26" borderId="60" xfId="0" applyFont="1" applyFill="1" applyBorder="1" applyAlignment="1">
      <alignment horizontal="center" vertical="center"/>
    </xf>
    <xf numFmtId="0" fontId="30" fillId="26" borderId="61" xfId="0" applyFont="1" applyFill="1" applyBorder="1" applyAlignment="1">
      <alignment horizontal="center" vertical="center"/>
    </xf>
    <xf numFmtId="0" fontId="31" fillId="26" borderId="62" xfId="0" applyFont="1" applyFill="1" applyBorder="1" applyAlignment="1" applyProtection="1">
      <alignment horizontal="center" vertical="center" wrapText="1"/>
      <protection locked="0"/>
    </xf>
    <xf numFmtId="0" fontId="30" fillId="26" borderId="63" xfId="0" applyFont="1" applyFill="1" applyBorder="1" applyAlignment="1">
      <alignment horizontal="center" vertical="center"/>
    </xf>
    <xf numFmtId="0" fontId="30" fillId="26" borderId="64" xfId="0" applyFont="1" applyFill="1" applyBorder="1" applyAlignment="1">
      <alignment horizontal="center" vertical="center"/>
    </xf>
    <xf numFmtId="164" fontId="30" fillId="26" borderId="65" xfId="0" applyNumberFormat="1" applyFont="1" applyFill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 wrapText="1"/>
    </xf>
    <xf numFmtId="0" fontId="30" fillId="26" borderId="67" xfId="0" applyFont="1" applyFill="1" applyBorder="1" applyAlignment="1">
      <alignment horizontal="center" vertical="center" wrapText="1"/>
    </xf>
    <xf numFmtId="0" fontId="30" fillId="26" borderId="29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164" fontId="30" fillId="26" borderId="50" xfId="97" applyNumberFormat="1" applyFont="1" applyFill="1" applyBorder="1" applyAlignment="1" applyProtection="1">
      <alignment horizontal="center" vertical="center" wrapText="1"/>
      <protection locked="0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4" xfId="96" applyFont="1" applyFill="1" applyBorder="1" applyAlignment="1">
      <alignment horizontal="center" vertical="center"/>
      <protection/>
    </xf>
    <xf numFmtId="1" fontId="24" fillId="26" borderId="14" xfId="96" applyNumberFormat="1" applyFont="1" applyFill="1" applyBorder="1" applyAlignment="1">
      <alignment horizontal="center" vertical="center"/>
      <protection/>
    </xf>
    <xf numFmtId="164" fontId="24" fillId="26" borderId="28" xfId="96" applyNumberFormat="1" applyFont="1" applyFill="1" applyBorder="1" applyAlignment="1">
      <alignment horizontal="center" vertical="center"/>
      <protection/>
    </xf>
    <xf numFmtId="1" fontId="24" fillId="26" borderId="26" xfId="96" applyNumberFormat="1" applyFont="1" applyFill="1" applyBorder="1" applyAlignment="1">
      <alignment horizontal="center" vertical="center"/>
      <protection/>
    </xf>
    <xf numFmtId="0" fontId="24" fillId="26" borderId="29" xfId="0" applyFont="1" applyFill="1" applyBorder="1" applyAlignment="1">
      <alignment horizontal="center" vertical="center" wrapText="1"/>
    </xf>
    <xf numFmtId="0" fontId="24" fillId="26" borderId="30" xfId="0" applyFont="1" applyFill="1" applyBorder="1" applyAlignment="1">
      <alignment horizontal="center" vertical="center" wrapText="1"/>
    </xf>
    <xf numFmtId="0" fontId="33" fillId="26" borderId="52" xfId="93" applyFont="1" applyFill="1" applyBorder="1" applyAlignment="1">
      <alignment vertical="top" wrapText="1"/>
      <protection/>
    </xf>
    <xf numFmtId="0" fontId="34" fillId="26" borderId="68" xfId="93" applyFont="1" applyFill="1" applyBorder="1" applyAlignment="1">
      <alignment horizontal="center" vertical="top" wrapText="1"/>
      <protection/>
    </xf>
    <xf numFmtId="3" fontId="24" fillId="26" borderId="13" xfId="0" applyNumberFormat="1" applyFont="1" applyFill="1" applyBorder="1" applyAlignment="1">
      <alignment horizontal="center"/>
    </xf>
    <xf numFmtId="164" fontId="24" fillId="26" borderId="13" xfId="0" applyNumberFormat="1" applyFont="1" applyFill="1" applyBorder="1" applyAlignment="1">
      <alignment horizontal="center"/>
    </xf>
    <xf numFmtId="3" fontId="19" fillId="26" borderId="13" xfId="0" applyNumberFormat="1" applyFont="1" applyFill="1" applyBorder="1" applyAlignment="1">
      <alignment horizontal="center"/>
    </xf>
    <xf numFmtId="3" fontId="24" fillId="26" borderId="13" xfId="95" applyNumberFormat="1" applyFont="1" applyFill="1" applyBorder="1" applyAlignment="1">
      <alignment horizontal="center"/>
      <protection/>
    </xf>
    <xf numFmtId="3" fontId="19" fillId="26" borderId="13" xfId="95" applyNumberFormat="1" applyFont="1" applyFill="1" applyBorder="1" applyAlignment="1">
      <alignment horizontal="center"/>
      <protection/>
    </xf>
    <xf numFmtId="0" fontId="26" fillId="26" borderId="69" xfId="96" applyFont="1" applyFill="1" applyBorder="1">
      <alignment/>
      <protection/>
    </xf>
    <xf numFmtId="0" fontId="29" fillId="26" borderId="22" xfId="96" applyFont="1" applyFill="1" applyBorder="1">
      <alignment/>
      <protection/>
    </xf>
    <xf numFmtId="0" fontId="30" fillId="26" borderId="70" xfId="101" applyFont="1" applyFill="1" applyBorder="1" applyAlignment="1" applyProtection="1">
      <alignment vertical="center"/>
      <protection locked="0"/>
    </xf>
    <xf numFmtId="0" fontId="30" fillId="0" borderId="71" xfId="101" applyFont="1" applyFill="1" applyBorder="1" applyAlignment="1" applyProtection="1">
      <alignment vertical="center"/>
      <protection locked="0"/>
    </xf>
    <xf numFmtId="0" fontId="30" fillId="0" borderId="72" xfId="0" applyFont="1" applyFill="1" applyBorder="1" applyAlignment="1">
      <alignment horizontal="left" vertical="top" wrapText="1"/>
    </xf>
    <xf numFmtId="0" fontId="30" fillId="0" borderId="72" xfId="0" applyFont="1" applyBorder="1" applyAlignment="1">
      <alignment horizontal="center" vertical="top" wrapText="1"/>
    </xf>
    <xf numFmtId="14" fontId="31" fillId="0" borderId="0" xfId="0" applyNumberFormat="1" applyFont="1" applyFill="1" applyBorder="1" applyAlignment="1">
      <alignment horizontal="center"/>
    </xf>
    <xf numFmtId="0" fontId="38" fillId="0" borderId="73" xfId="0" applyFont="1" applyFill="1" applyBorder="1" applyAlignment="1">
      <alignment/>
    </xf>
    <xf numFmtId="0" fontId="38" fillId="0" borderId="7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Border="1" applyAlignment="1">
      <alignment horizontal="center" vertical="center"/>
    </xf>
    <xf numFmtId="0" fontId="30" fillId="26" borderId="74" xfId="0" applyFont="1" applyFill="1" applyBorder="1" applyAlignment="1">
      <alignment horizontal="center" vertical="center" wrapText="1"/>
    </xf>
    <xf numFmtId="0" fontId="24" fillId="0" borderId="75" xfId="96" applyFont="1" applyFill="1" applyBorder="1">
      <alignment/>
      <protection/>
    </xf>
    <xf numFmtId="0" fontId="24" fillId="0" borderId="76" xfId="96" applyFont="1" applyFill="1" applyBorder="1">
      <alignment/>
      <protection/>
    </xf>
    <xf numFmtId="0" fontId="24" fillId="0" borderId="77" xfId="96" applyFont="1" applyFill="1" applyBorder="1">
      <alignment/>
      <protection/>
    </xf>
    <xf numFmtId="0" fontId="33" fillId="0" borderId="78" xfId="93" applyFont="1" applyFill="1" applyBorder="1" applyAlignment="1">
      <alignment vertical="top" wrapText="1"/>
      <protection/>
    </xf>
    <xf numFmtId="3" fontId="22" fillId="0" borderId="0" xfId="0" applyNumberFormat="1" applyFont="1" applyFill="1" applyBorder="1" applyAlignment="1">
      <alignment horizontal="center"/>
    </xf>
    <xf numFmtId="0" fontId="24" fillId="0" borderId="13" xfId="98" applyFont="1" applyFill="1" applyBorder="1" applyAlignment="1">
      <alignment horizontal="left" vertical="top" wrapText="1"/>
      <protection/>
    </xf>
    <xf numFmtId="0" fontId="33" fillId="0" borderId="79" xfId="93" applyFont="1" applyFill="1" applyBorder="1" applyAlignment="1">
      <alignment vertical="top" wrapText="1"/>
      <protection/>
    </xf>
    <xf numFmtId="164" fontId="34" fillId="0" borderId="69" xfId="93" applyNumberFormat="1" applyFont="1" applyFill="1" applyBorder="1" applyAlignment="1">
      <alignment horizontal="center"/>
      <protection/>
    </xf>
    <xf numFmtId="0" fontId="38" fillId="0" borderId="80" xfId="0" applyFont="1" applyFill="1" applyBorder="1" applyAlignment="1">
      <alignment horizontal="center"/>
    </xf>
    <xf numFmtId="0" fontId="39" fillId="0" borderId="81" xfId="0" applyFont="1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1" fillId="26" borderId="82" xfId="0" applyFont="1" applyFill="1" applyBorder="1" applyAlignment="1">
      <alignment horizontal="center" vertical="center" wrapText="1"/>
    </xf>
    <xf numFmtId="0" fontId="31" fillId="26" borderId="69" xfId="0" applyFont="1" applyFill="1" applyBorder="1" applyAlignment="1">
      <alignment horizontal="center" vertical="center" wrapText="1"/>
    </xf>
    <xf numFmtId="0" fontId="31" fillId="26" borderId="83" xfId="0" applyFont="1" applyFill="1" applyBorder="1" applyAlignment="1">
      <alignment horizontal="center" vertical="center" wrapText="1"/>
    </xf>
    <xf numFmtId="0" fontId="31" fillId="26" borderId="84" xfId="0" applyFont="1" applyFill="1" applyBorder="1" applyAlignment="1" applyProtection="1">
      <alignment horizontal="center" vertical="center" wrapText="1"/>
      <protection locked="0"/>
    </xf>
    <xf numFmtId="0" fontId="20" fillId="26" borderId="62" xfId="0" applyFont="1" applyFill="1" applyBorder="1" applyAlignment="1">
      <alignment horizontal="center" vertical="center"/>
    </xf>
    <xf numFmtId="0" fontId="20" fillId="26" borderId="82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31" fillId="0" borderId="0" xfId="96" applyNumberFormat="1" applyFont="1" applyFill="1" applyBorder="1" applyAlignment="1">
      <alignment horizontal="left"/>
      <protection/>
    </xf>
    <xf numFmtId="14" fontId="31" fillId="0" borderId="0" xfId="96" applyNumberFormat="1" applyFont="1" applyFill="1" applyBorder="1" applyAlignment="1">
      <alignment/>
      <protection/>
    </xf>
    <xf numFmtId="0" fontId="3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3" xfId="96" applyFont="1" applyFill="1" applyBorder="1" applyAlignment="1">
      <alignment horizontal="center" vertical="center"/>
      <protection/>
    </xf>
    <xf numFmtId="0" fontId="26" fillId="26" borderId="69" xfId="96" applyFont="1" applyFill="1" applyBorder="1" applyAlignment="1">
      <alignment horizontal="center" vertical="center" wrapText="1"/>
      <protection/>
    </xf>
    <xf numFmtId="0" fontId="26" fillId="0" borderId="69" xfId="96" applyFont="1" applyFill="1" applyBorder="1" applyAlignment="1">
      <alignment horizontal="center" vertical="center" wrapText="1"/>
      <protection/>
    </xf>
    <xf numFmtId="0" fontId="26" fillId="0" borderId="69" xfId="96" applyFont="1" applyFill="1" applyBorder="1" applyAlignment="1">
      <alignment horizontal="center" vertical="center"/>
      <protection/>
    </xf>
    <xf numFmtId="0" fontId="26" fillId="0" borderId="12" xfId="96" applyFont="1" applyFill="1" applyBorder="1" applyAlignment="1">
      <alignment horizontal="center" vertical="center"/>
      <protection/>
    </xf>
    <xf numFmtId="0" fontId="26" fillId="0" borderId="0" xfId="101" applyFont="1" applyFill="1" applyBorder="1" applyAlignment="1" applyProtection="1">
      <alignment horizontal="center" vertical="center" wrapText="1"/>
      <protection/>
    </xf>
    <xf numFmtId="14" fontId="26" fillId="0" borderId="0" xfId="101" applyNumberFormat="1" applyFont="1" applyFill="1" applyBorder="1" applyAlignment="1" applyProtection="1">
      <alignment horizontal="center" vertical="center"/>
      <protection/>
    </xf>
    <xf numFmtId="0" fontId="33" fillId="26" borderId="68" xfId="99" applyFont="1" applyFill="1" applyBorder="1" applyAlignment="1" applyProtection="1">
      <alignment horizontal="center" vertical="center" wrapText="1"/>
      <protection locked="0"/>
    </xf>
    <xf numFmtId="0" fontId="33" fillId="0" borderId="86" xfId="99" applyFont="1" applyFill="1" applyBorder="1" applyAlignment="1" applyProtection="1">
      <alignment horizontal="center"/>
      <protection locked="0"/>
    </xf>
    <xf numFmtId="0" fontId="33" fillId="0" borderId="87" xfId="93" applyFont="1" applyFill="1" applyBorder="1" applyAlignment="1">
      <alignment horizontal="center" vertical="center"/>
      <protection/>
    </xf>
    <xf numFmtId="0" fontId="33" fillId="0" borderId="69" xfId="100" applyFont="1" applyFill="1" applyBorder="1" applyAlignment="1" applyProtection="1">
      <alignment horizontal="left" vertical="center"/>
      <protection locked="0"/>
    </xf>
    <xf numFmtId="0" fontId="33" fillId="0" borderId="69" xfId="99" applyFont="1" applyFill="1" applyBorder="1" applyAlignment="1" applyProtection="1">
      <alignment horizontal="center"/>
      <protection locked="0"/>
    </xf>
    <xf numFmtId="0" fontId="33" fillId="0" borderId="88" xfId="99" applyFont="1" applyFill="1" applyBorder="1" applyAlignment="1" applyProtection="1">
      <alignment horizontal="center" vertical="center" wrapText="1"/>
      <protection locked="0"/>
    </xf>
    <xf numFmtId="0" fontId="33" fillId="0" borderId="68" xfId="99" applyFont="1" applyFill="1" applyBorder="1" applyAlignment="1" applyProtection="1">
      <alignment horizontal="center" vertical="center" wrapText="1"/>
      <protection locked="0"/>
    </xf>
    <xf numFmtId="0" fontId="33" fillId="0" borderId="28" xfId="99" applyFont="1" applyFill="1" applyBorder="1" applyAlignment="1" applyProtection="1">
      <alignment horizontal="center"/>
      <protection locked="0"/>
    </xf>
    <xf numFmtId="0" fontId="33" fillId="0" borderId="89" xfId="100" applyFont="1" applyFill="1" applyBorder="1" applyAlignment="1" applyProtection="1">
      <alignment horizontal="center"/>
      <protection locked="0"/>
    </xf>
    <xf numFmtId="0" fontId="33" fillId="0" borderId="90" xfId="100" applyFont="1" applyFill="1" applyBorder="1" applyAlignment="1" applyProtection="1">
      <alignment horizontal="center"/>
      <protection locked="0"/>
    </xf>
    <xf numFmtId="0" fontId="33" fillId="0" borderId="32" xfId="99" applyFont="1" applyFill="1" applyBorder="1" applyAlignment="1" applyProtection="1">
      <alignment horizontal="center"/>
      <protection locked="0"/>
    </xf>
    <xf numFmtId="0" fontId="33" fillId="0" borderId="82" xfId="99" applyFont="1" applyFill="1" applyBorder="1" applyAlignment="1" applyProtection="1">
      <alignment horizontal="center"/>
      <protection locked="0"/>
    </xf>
    <xf numFmtId="0" fontId="33" fillId="0" borderId="82" xfId="93" applyFont="1" applyFill="1" applyBorder="1" applyAlignment="1">
      <alignment horizontal="center"/>
      <protection/>
    </xf>
    <xf numFmtId="0" fontId="33" fillId="0" borderId="84" xfId="93" applyFont="1" applyFill="1" applyBorder="1" applyAlignment="1">
      <alignment horizontal="center"/>
      <protection/>
    </xf>
    <xf numFmtId="0" fontId="33" fillId="0" borderId="77" xfId="99" applyFont="1" applyFill="1" applyBorder="1" applyAlignment="1" applyProtection="1">
      <alignment horizontal="center" vertical="center"/>
      <protection locked="0"/>
    </xf>
    <xf numFmtId="0" fontId="33" fillId="0" borderId="51" xfId="99" applyFont="1" applyFill="1" applyBorder="1" applyAlignment="1" applyProtection="1">
      <alignment horizontal="center" vertical="center"/>
      <protection locked="0"/>
    </xf>
    <xf numFmtId="0" fontId="33" fillId="0" borderId="32" xfId="99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top" wrapText="1"/>
    </xf>
    <xf numFmtId="0" fontId="31" fillId="0" borderId="91" xfId="0" applyFont="1" applyBorder="1" applyAlignment="1">
      <alignment horizontal="center"/>
    </xf>
    <xf numFmtId="0" fontId="31" fillId="0" borderId="92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Сводка на 21.05.2018" xfId="97"/>
    <cellStyle name="Обычный_Лист1_сев сводка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view="pageBreakPreview" zoomScale="110" zoomScaleSheetLayoutView="110" workbookViewId="0" topLeftCell="A1">
      <pane xSplit="1" ySplit="5" topLeftCell="B6" activePane="bottomRight" state="frozen"/>
      <selection pane="topLeft" activeCell="A1" sqref="A1"/>
      <selection pane="topRight" activeCell="AS1" sqref="AS1"/>
      <selection pane="bottomLeft" activeCell="A6" sqref="A6"/>
      <selection pane="bottomRight" activeCell="L6" sqref="L6"/>
    </sheetView>
  </sheetViews>
  <sheetFormatPr defaultColWidth="9.00390625" defaultRowHeight="12.75"/>
  <cols>
    <col min="1" max="1" width="21.125" style="1" customWidth="1"/>
    <col min="2" max="2" width="9.00390625" style="1" customWidth="1"/>
    <col min="3" max="3" width="11.875" style="1" customWidth="1"/>
    <col min="4" max="4" width="8.625" style="1" customWidth="1"/>
    <col min="5" max="5" width="8.25390625" style="2" customWidth="1"/>
    <col min="6" max="6" width="9.75390625" style="1" customWidth="1"/>
    <col min="7" max="7" width="8.625" style="1" customWidth="1"/>
    <col min="8" max="8" width="9.25390625" style="1" customWidth="1"/>
    <col min="9" max="9" width="7.375" style="2" customWidth="1"/>
    <col min="10" max="10" width="9.375" style="1" customWidth="1"/>
    <col min="11" max="11" width="9.25390625" style="1" customWidth="1"/>
    <col min="12" max="12" width="9.75390625" style="1" customWidth="1"/>
    <col min="13" max="13" width="8.875" style="1" customWidth="1"/>
    <col min="14" max="14" width="7.625" style="1" customWidth="1"/>
    <col min="15" max="15" width="7.75390625" style="1" customWidth="1"/>
    <col min="16" max="16" width="8.875" style="1" customWidth="1"/>
    <col min="17" max="17" width="7.375" style="1" customWidth="1"/>
    <col min="18" max="18" width="7.125" style="1" customWidth="1"/>
    <col min="19" max="19" width="8.125" style="1" customWidth="1"/>
    <col min="20" max="20" width="7.625" style="1" customWidth="1"/>
    <col min="21" max="21" width="7.375" style="1" customWidth="1"/>
    <col min="22" max="22" width="9.00390625" style="1" customWidth="1"/>
    <col min="23" max="23" width="10.875" style="1" customWidth="1"/>
    <col min="24" max="25" width="7.625" style="1" customWidth="1"/>
    <col min="26" max="26" width="7.25390625" style="1" customWidth="1"/>
    <col min="27" max="27" width="6.625" style="1" customWidth="1"/>
    <col min="28" max="28" width="7.25390625" style="1" customWidth="1"/>
    <col min="29" max="29" width="8.375" style="1" customWidth="1"/>
    <col min="30" max="30" width="6.625" style="1" customWidth="1"/>
    <col min="31" max="31" width="6.375" style="1" customWidth="1"/>
    <col min="32" max="33" width="9.125" style="1" customWidth="1"/>
    <col min="34" max="35" width="8.875" style="1" customWidth="1"/>
    <col min="36" max="36" width="8.125" style="1" customWidth="1"/>
    <col min="37" max="37" width="8.25390625" style="1" customWidth="1"/>
    <col min="38" max="38" width="7.25390625" style="1" customWidth="1"/>
    <col min="39" max="39" width="7.625" style="1" customWidth="1"/>
    <col min="40" max="40" width="8.375" style="1" customWidth="1"/>
    <col min="41" max="41" width="7.75390625" style="1" customWidth="1"/>
    <col min="42" max="42" width="7.00390625" style="1" customWidth="1"/>
    <col min="43" max="43" width="6.625" style="1" customWidth="1"/>
    <col min="44" max="44" width="7.00390625" style="1" customWidth="1"/>
    <col min="45" max="47" width="6.625" style="1" customWidth="1"/>
    <col min="48" max="48" width="6.75390625" style="1" customWidth="1"/>
    <col min="49" max="49" width="6.375" style="1" customWidth="1"/>
    <col min="50" max="50" width="7.00390625" style="1" customWidth="1"/>
    <col min="51" max="51" width="6.375" style="1" customWidth="1"/>
    <col min="52" max="53" width="5.75390625" style="1" customWidth="1"/>
    <col min="54" max="54" width="8.125" style="1" customWidth="1"/>
    <col min="55" max="55" width="7.375" style="1" customWidth="1"/>
    <col min="56" max="56" width="7.75390625" style="1" customWidth="1"/>
    <col min="57" max="57" width="8.00390625" style="1" customWidth="1"/>
    <col min="58" max="58" width="7.00390625" style="1" customWidth="1"/>
    <col min="59" max="59" width="5.75390625" style="3" customWidth="1"/>
    <col min="60" max="60" width="8.125" style="3" customWidth="1"/>
    <col min="61" max="61" width="7.875" style="3" customWidth="1"/>
    <col min="62" max="62" width="7.375" style="3" customWidth="1"/>
    <col min="63" max="63" width="7.00390625" style="3" customWidth="1"/>
    <col min="64" max="64" width="3.75390625" style="1" customWidth="1"/>
    <col min="65" max="16384" width="9.125" style="1" customWidth="1"/>
  </cols>
  <sheetData>
    <row r="1" spans="1:63" ht="18.75" customHeight="1">
      <c r="A1" s="4"/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8"/>
      <c r="BK1" s="8"/>
    </row>
    <row r="2" spans="1:64" s="3" customFormat="1" ht="18.75">
      <c r="A2" s="7"/>
      <c r="B2" s="7"/>
      <c r="C2" s="7"/>
      <c r="D2" s="7"/>
      <c r="E2" s="7"/>
      <c r="F2" s="7"/>
      <c r="G2" s="7"/>
      <c r="H2" s="7"/>
      <c r="I2" s="9"/>
      <c r="J2" s="10"/>
      <c r="K2" s="211">
        <v>43636</v>
      </c>
      <c r="L2" s="211"/>
      <c r="M2" s="211"/>
      <c r="N2" s="211"/>
      <c r="O2" s="211"/>
      <c r="P2" s="211"/>
      <c r="Q2" s="211"/>
      <c r="R2" s="7"/>
      <c r="S2" s="7"/>
      <c r="T2" s="7"/>
      <c r="U2" s="7"/>
      <c r="V2" s="202"/>
      <c r="W2" s="202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1"/>
      <c r="BC2" s="1"/>
      <c r="BD2" s="1"/>
      <c r="BE2" s="1"/>
      <c r="BF2" s="1"/>
      <c r="BG2" s="1"/>
      <c r="BH2" s="1"/>
      <c r="BI2" s="1"/>
      <c r="BJ2" s="8"/>
      <c r="BK2" s="8"/>
      <c r="BL2" s="1"/>
    </row>
    <row r="3" spans="1:64" s="3" customFormat="1" ht="19.5" customHeight="1">
      <c r="A3" s="212" t="s">
        <v>1</v>
      </c>
      <c r="B3" s="212" t="s">
        <v>2</v>
      </c>
      <c r="C3" s="212"/>
      <c r="D3" s="212"/>
      <c r="E3" s="212"/>
      <c r="F3" s="213" t="s">
        <v>3</v>
      </c>
      <c r="G3" s="213"/>
      <c r="H3" s="213"/>
      <c r="I3" s="213"/>
      <c r="J3" s="213"/>
      <c r="K3" s="213"/>
      <c r="L3" s="213"/>
      <c r="M3" s="213"/>
      <c r="N3" s="213"/>
      <c r="O3" s="213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2"/>
      <c r="AC3" s="12"/>
      <c r="AD3" s="12"/>
      <c r="AE3" s="13"/>
      <c r="AF3" s="213" t="s">
        <v>4</v>
      </c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2" t="s">
        <v>5</v>
      </c>
      <c r="AW3" s="212"/>
      <c r="AX3" s="212" t="s">
        <v>6</v>
      </c>
      <c r="AY3" s="212"/>
      <c r="AZ3" s="212" t="s">
        <v>7</v>
      </c>
      <c r="BA3" s="212"/>
      <c r="BB3" s="212" t="s">
        <v>8</v>
      </c>
      <c r="BC3" s="212"/>
      <c r="BD3" s="212"/>
      <c r="BE3" s="212"/>
      <c r="BF3" s="212"/>
      <c r="BG3" s="212"/>
      <c r="BH3" s="212"/>
      <c r="BI3" s="212"/>
      <c r="BJ3" s="212"/>
      <c r="BK3" s="212"/>
      <c r="BL3" s="1"/>
    </row>
    <row r="4" spans="1:64" s="3" customFormat="1" ht="30.75" customHeight="1">
      <c r="A4" s="212"/>
      <c r="B4" s="212"/>
      <c r="C4" s="212"/>
      <c r="D4" s="212"/>
      <c r="E4" s="212"/>
      <c r="F4" s="212" t="s">
        <v>9</v>
      </c>
      <c r="G4" s="212"/>
      <c r="H4" s="212"/>
      <c r="I4" s="212"/>
      <c r="J4" s="214" t="s">
        <v>10</v>
      </c>
      <c r="K4" s="214"/>
      <c r="L4" s="214" t="s">
        <v>11</v>
      </c>
      <c r="M4" s="214"/>
      <c r="N4" s="215" t="s">
        <v>12</v>
      </c>
      <c r="O4" s="215"/>
      <c r="P4" s="215" t="s">
        <v>13</v>
      </c>
      <c r="Q4" s="215"/>
      <c r="R4" s="215" t="s">
        <v>14</v>
      </c>
      <c r="S4" s="215"/>
      <c r="T4" s="215" t="s">
        <v>15</v>
      </c>
      <c r="U4" s="215"/>
      <c r="V4" s="215" t="s">
        <v>16</v>
      </c>
      <c r="W4" s="215"/>
      <c r="X4" s="215" t="s">
        <v>17</v>
      </c>
      <c r="Y4" s="215"/>
      <c r="Z4" s="215" t="s">
        <v>18</v>
      </c>
      <c r="AA4" s="215"/>
      <c r="AB4" s="215" t="s">
        <v>19</v>
      </c>
      <c r="AC4" s="215"/>
      <c r="AD4" s="215" t="s">
        <v>20</v>
      </c>
      <c r="AE4" s="215"/>
      <c r="AF4" s="212" t="s">
        <v>9</v>
      </c>
      <c r="AG4" s="212"/>
      <c r="AH4" s="214" t="s">
        <v>21</v>
      </c>
      <c r="AI4" s="214"/>
      <c r="AJ4" s="214" t="s">
        <v>22</v>
      </c>
      <c r="AK4" s="214"/>
      <c r="AL4" s="214" t="s">
        <v>23</v>
      </c>
      <c r="AM4" s="214"/>
      <c r="AN4" s="214" t="s">
        <v>24</v>
      </c>
      <c r="AO4" s="214"/>
      <c r="AP4" s="214" t="s">
        <v>25</v>
      </c>
      <c r="AQ4" s="214"/>
      <c r="AR4" s="214" t="s">
        <v>26</v>
      </c>
      <c r="AS4" s="214"/>
      <c r="AT4" s="214" t="s">
        <v>27</v>
      </c>
      <c r="AU4" s="214"/>
      <c r="AV4" s="212"/>
      <c r="AW4" s="212"/>
      <c r="AX4" s="212"/>
      <c r="AY4" s="212"/>
      <c r="AZ4" s="212"/>
      <c r="BA4" s="212"/>
      <c r="BB4" s="212" t="s">
        <v>28</v>
      </c>
      <c r="BC4" s="212"/>
      <c r="BD4" s="214" t="s">
        <v>29</v>
      </c>
      <c r="BE4" s="214"/>
      <c r="BF4" s="214" t="s">
        <v>30</v>
      </c>
      <c r="BG4" s="214"/>
      <c r="BH4" s="214" t="s">
        <v>31</v>
      </c>
      <c r="BI4" s="214"/>
      <c r="BJ4" s="214" t="s">
        <v>32</v>
      </c>
      <c r="BK4" s="214"/>
      <c r="BL4" s="1"/>
    </row>
    <row r="5" spans="1:64" s="3" customFormat="1" ht="31.5" customHeight="1">
      <c r="A5" s="212"/>
      <c r="B5" s="14" t="s">
        <v>33</v>
      </c>
      <c r="C5" s="14" t="s">
        <v>34</v>
      </c>
      <c r="D5" s="14" t="s">
        <v>35</v>
      </c>
      <c r="E5" s="14" t="s">
        <v>36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33</v>
      </c>
      <c r="K5" s="14" t="s">
        <v>34</v>
      </c>
      <c r="L5" s="14" t="s">
        <v>33</v>
      </c>
      <c r="M5" s="14" t="s">
        <v>34</v>
      </c>
      <c r="N5" s="14" t="s">
        <v>33</v>
      </c>
      <c r="O5" s="14" t="s">
        <v>34</v>
      </c>
      <c r="P5" s="14" t="s">
        <v>33</v>
      </c>
      <c r="Q5" s="14" t="s">
        <v>34</v>
      </c>
      <c r="R5" s="14" t="s">
        <v>33</v>
      </c>
      <c r="S5" s="14" t="s">
        <v>34</v>
      </c>
      <c r="T5" s="14" t="s">
        <v>33</v>
      </c>
      <c r="U5" s="14" t="s">
        <v>34</v>
      </c>
      <c r="V5" s="14" t="s">
        <v>33</v>
      </c>
      <c r="W5" s="14" t="s">
        <v>34</v>
      </c>
      <c r="X5" s="14" t="s">
        <v>33</v>
      </c>
      <c r="Y5" s="14" t="s">
        <v>34</v>
      </c>
      <c r="Z5" s="14" t="s">
        <v>33</v>
      </c>
      <c r="AA5" s="14" t="s">
        <v>34</v>
      </c>
      <c r="AB5" s="14" t="s">
        <v>33</v>
      </c>
      <c r="AC5" s="14" t="s">
        <v>34</v>
      </c>
      <c r="AD5" s="14" t="s">
        <v>33</v>
      </c>
      <c r="AE5" s="14" t="s">
        <v>34</v>
      </c>
      <c r="AF5" s="14" t="s">
        <v>33</v>
      </c>
      <c r="AG5" s="14" t="s">
        <v>34</v>
      </c>
      <c r="AH5" s="14" t="s">
        <v>33</v>
      </c>
      <c r="AI5" s="14" t="s">
        <v>34</v>
      </c>
      <c r="AJ5" s="14" t="s">
        <v>33</v>
      </c>
      <c r="AK5" s="14" t="s">
        <v>34</v>
      </c>
      <c r="AL5" s="14" t="s">
        <v>33</v>
      </c>
      <c r="AM5" s="14" t="s">
        <v>34</v>
      </c>
      <c r="AN5" s="14" t="s">
        <v>33</v>
      </c>
      <c r="AO5" s="14" t="s">
        <v>34</v>
      </c>
      <c r="AP5" s="14" t="s">
        <v>33</v>
      </c>
      <c r="AQ5" s="14" t="s">
        <v>34</v>
      </c>
      <c r="AR5" s="14" t="s">
        <v>33</v>
      </c>
      <c r="AS5" s="14" t="s">
        <v>34</v>
      </c>
      <c r="AT5" s="14" t="s">
        <v>33</v>
      </c>
      <c r="AU5" s="14" t="s">
        <v>34</v>
      </c>
      <c r="AV5" s="14" t="s">
        <v>33</v>
      </c>
      <c r="AW5" s="14" t="s">
        <v>34</v>
      </c>
      <c r="AX5" s="14" t="s">
        <v>33</v>
      </c>
      <c r="AY5" s="14" t="s">
        <v>34</v>
      </c>
      <c r="AZ5" s="14" t="s">
        <v>33</v>
      </c>
      <c r="BA5" s="14" t="s">
        <v>34</v>
      </c>
      <c r="BB5" s="14" t="s">
        <v>33</v>
      </c>
      <c r="BC5" s="14" t="s">
        <v>34</v>
      </c>
      <c r="BD5" s="14" t="s">
        <v>33</v>
      </c>
      <c r="BE5" s="14" t="s">
        <v>34</v>
      </c>
      <c r="BF5" s="14" t="s">
        <v>33</v>
      </c>
      <c r="BG5" s="14" t="s">
        <v>34</v>
      </c>
      <c r="BH5" s="14" t="s">
        <v>33</v>
      </c>
      <c r="BI5" s="14" t="s">
        <v>34</v>
      </c>
      <c r="BJ5" s="14" t="s">
        <v>33</v>
      </c>
      <c r="BK5" s="14" t="s">
        <v>34</v>
      </c>
      <c r="BL5" s="1"/>
    </row>
    <row r="6" spans="1:64" s="3" customFormat="1" ht="18" customHeight="1">
      <c r="A6" s="140" t="s">
        <v>37</v>
      </c>
      <c r="B6" s="15">
        <f aca="true" t="shared" si="0" ref="B6:B27">F6+AF6+AV6+AX6+BB6+AZ6</f>
        <v>255</v>
      </c>
      <c r="C6" s="15">
        <f aca="true" t="shared" si="1" ref="C6:C27">G6+AG6+AW6+AY6+BC6+BA6</f>
        <v>255</v>
      </c>
      <c r="D6" s="16">
        <f aca="true" t="shared" si="2" ref="D6:D28">C6/B6*100</f>
        <v>100</v>
      </c>
      <c r="E6" s="15"/>
      <c r="F6" s="15">
        <f aca="true" t="shared" si="3" ref="F6:F27">J6+L6+N6+P6+R6+T6+V6+X6+AB6+AD6+Z6</f>
        <v>0</v>
      </c>
      <c r="G6" s="15">
        <f>K6+M6+O6+Q6+S6+U6+W6+Y6+AA6+AC6</f>
        <v>0</v>
      </c>
      <c r="H6" s="16">
        <v>0</v>
      </c>
      <c r="I6" s="15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18"/>
      <c r="V6" s="17"/>
      <c r="W6" s="18"/>
      <c r="X6" s="17"/>
      <c r="Y6" s="18"/>
      <c r="Z6" s="17"/>
      <c r="AA6" s="18"/>
      <c r="AB6" s="19"/>
      <c r="AC6" s="18"/>
      <c r="AD6" s="17"/>
      <c r="AE6" s="18"/>
      <c r="AF6" s="15">
        <f aca="true" t="shared" si="4" ref="AF6:AF27">AH6+AJ6+AL6+AN6+AP6+AR6+AT6</f>
        <v>255</v>
      </c>
      <c r="AG6" s="15">
        <v>255</v>
      </c>
      <c r="AH6" s="17">
        <v>255</v>
      </c>
      <c r="AI6" s="18">
        <v>255</v>
      </c>
      <c r="AJ6" s="17"/>
      <c r="AK6" s="18"/>
      <c r="AL6" s="17"/>
      <c r="AM6" s="18"/>
      <c r="AN6" s="17"/>
      <c r="AO6" s="18"/>
      <c r="AP6" s="17"/>
      <c r="AQ6" s="18"/>
      <c r="AR6" s="18"/>
      <c r="AS6" s="18"/>
      <c r="AT6" s="18"/>
      <c r="AU6" s="18"/>
      <c r="AV6" s="20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"/>
    </row>
    <row r="7" spans="1:63" ht="17.25" customHeight="1">
      <c r="A7" s="140" t="s">
        <v>38</v>
      </c>
      <c r="B7" s="15">
        <f t="shared" si="0"/>
        <v>15620</v>
      </c>
      <c r="C7" s="15">
        <f t="shared" si="1"/>
        <v>17794</v>
      </c>
      <c r="D7" s="16">
        <f t="shared" si="2"/>
        <v>113.91805377720871</v>
      </c>
      <c r="E7" s="15"/>
      <c r="F7" s="15">
        <f t="shared" si="3"/>
        <v>2985</v>
      </c>
      <c r="G7" s="15">
        <f>K7+M7+O7+Q7+S7+U7+W7+Y7+AA7+AC7</f>
        <v>3997</v>
      </c>
      <c r="H7" s="16">
        <f aca="true" t="shared" si="5" ref="H7:H28">G7/F7*100</f>
        <v>133.90284757118928</v>
      </c>
      <c r="I7" s="15"/>
      <c r="J7" s="15">
        <v>650</v>
      </c>
      <c r="K7" s="15">
        <v>1160</v>
      </c>
      <c r="L7" s="15">
        <v>150</v>
      </c>
      <c r="M7" s="15">
        <v>800</v>
      </c>
      <c r="N7" s="15">
        <v>1680</v>
      </c>
      <c r="O7" s="15">
        <v>1642</v>
      </c>
      <c r="P7" s="15"/>
      <c r="Q7" s="15"/>
      <c r="R7" s="15"/>
      <c r="S7" s="15"/>
      <c r="T7" s="15">
        <v>335</v>
      </c>
      <c r="U7" s="15">
        <v>255</v>
      </c>
      <c r="V7" s="15">
        <v>170</v>
      </c>
      <c r="W7" s="15">
        <v>100</v>
      </c>
      <c r="X7" s="15"/>
      <c r="Y7" s="15">
        <v>40</v>
      </c>
      <c r="Z7" s="15"/>
      <c r="AA7" s="15"/>
      <c r="AB7" s="21"/>
      <c r="AC7" s="22"/>
      <c r="AD7" s="15"/>
      <c r="AE7" s="15"/>
      <c r="AF7" s="15">
        <f t="shared" si="4"/>
        <v>6150</v>
      </c>
      <c r="AG7" s="15">
        <f aca="true" t="shared" si="6" ref="AG7:AG27">AI7+AK7+AM7+AO7+AQ7+AS7+AU7</f>
        <v>7198</v>
      </c>
      <c r="AH7" s="15">
        <v>4550</v>
      </c>
      <c r="AI7" s="15">
        <v>6354</v>
      </c>
      <c r="AJ7" s="15"/>
      <c r="AK7" s="15"/>
      <c r="AL7" s="15"/>
      <c r="AM7" s="15"/>
      <c r="AN7" s="15"/>
      <c r="AO7" s="15"/>
      <c r="AP7" s="15"/>
      <c r="AQ7" s="15"/>
      <c r="AR7" s="15">
        <v>1600</v>
      </c>
      <c r="AS7" s="15">
        <v>844</v>
      </c>
      <c r="AT7" s="15"/>
      <c r="AU7" s="15"/>
      <c r="AV7" s="15">
        <v>12</v>
      </c>
      <c r="AW7" s="15">
        <v>12</v>
      </c>
      <c r="AX7" s="15"/>
      <c r="AY7" s="15"/>
      <c r="AZ7" s="15"/>
      <c r="BA7" s="15"/>
      <c r="BB7" s="15">
        <f aca="true" t="shared" si="7" ref="BB7:BB26">BD7+BF7+BH7+BJ7</f>
        <v>6473</v>
      </c>
      <c r="BC7" s="15">
        <f aca="true" t="shared" si="8" ref="BC7:BC26">BE7+BG7+BI7+BK7</f>
        <v>6587</v>
      </c>
      <c r="BD7" s="15"/>
      <c r="BE7" s="15"/>
      <c r="BF7" s="15"/>
      <c r="BG7" s="15"/>
      <c r="BH7" s="15">
        <v>5245</v>
      </c>
      <c r="BI7" s="15">
        <v>5198</v>
      </c>
      <c r="BJ7" s="15">
        <v>1228</v>
      </c>
      <c r="BK7" s="15">
        <v>1389</v>
      </c>
    </row>
    <row r="8" spans="1:63" ht="17.25" customHeight="1">
      <c r="A8" s="203" t="s">
        <v>39</v>
      </c>
      <c r="B8" s="15">
        <f t="shared" si="0"/>
        <v>20158</v>
      </c>
      <c r="C8" s="15">
        <f t="shared" si="1"/>
        <v>26356</v>
      </c>
      <c r="D8" s="16">
        <f t="shared" si="2"/>
        <v>130.7470979263816</v>
      </c>
      <c r="E8" s="15"/>
      <c r="F8" s="15">
        <f t="shared" si="3"/>
        <v>9910</v>
      </c>
      <c r="G8" s="15">
        <f aca="true" t="shared" si="9" ref="G8:G27">K8+M8+O8+Q8+S8+U8+W8+Y8+AA8+AC8+AE8</f>
        <v>14474</v>
      </c>
      <c r="H8" s="16">
        <f t="shared" si="5"/>
        <v>146.05449041372353</v>
      </c>
      <c r="I8" s="15"/>
      <c r="J8" s="15">
        <v>3243</v>
      </c>
      <c r="K8" s="15">
        <v>7949</v>
      </c>
      <c r="L8" s="15">
        <v>4749</v>
      </c>
      <c r="M8" s="15">
        <v>4966</v>
      </c>
      <c r="N8" s="15">
        <v>1511</v>
      </c>
      <c r="O8" s="15">
        <v>1188</v>
      </c>
      <c r="P8" s="15"/>
      <c r="Q8" s="15"/>
      <c r="R8" s="15"/>
      <c r="S8" s="15"/>
      <c r="T8" s="15"/>
      <c r="U8" s="15"/>
      <c r="V8" s="15">
        <v>297</v>
      </c>
      <c r="W8" s="15">
        <v>190</v>
      </c>
      <c r="X8" s="15">
        <v>50</v>
      </c>
      <c r="Y8" s="15">
        <v>73</v>
      </c>
      <c r="Z8" s="23"/>
      <c r="AA8" s="23"/>
      <c r="AB8" s="24">
        <v>60</v>
      </c>
      <c r="AC8" s="24">
        <v>108</v>
      </c>
      <c r="AD8" s="15"/>
      <c r="AE8" s="15"/>
      <c r="AF8" s="15">
        <f t="shared" si="4"/>
        <v>6505</v>
      </c>
      <c r="AG8" s="15">
        <f t="shared" si="6"/>
        <v>5823</v>
      </c>
      <c r="AH8" s="15">
        <v>5030</v>
      </c>
      <c r="AI8" s="15">
        <v>4997</v>
      </c>
      <c r="AJ8" s="15"/>
      <c r="AK8" s="15"/>
      <c r="AL8" s="15"/>
      <c r="AM8" s="15">
        <v>150</v>
      </c>
      <c r="AN8" s="15">
        <v>150</v>
      </c>
      <c r="AO8" s="15">
        <v>233</v>
      </c>
      <c r="AP8" s="15">
        <v>1025</v>
      </c>
      <c r="AQ8" s="15">
        <v>393</v>
      </c>
      <c r="AR8" s="15">
        <v>300</v>
      </c>
      <c r="AS8" s="15">
        <v>50</v>
      </c>
      <c r="AT8" s="15"/>
      <c r="AU8" s="15"/>
      <c r="AV8" s="15">
        <v>101</v>
      </c>
      <c r="AW8" s="15">
        <v>101</v>
      </c>
      <c r="AX8" s="15">
        <v>825</v>
      </c>
      <c r="AY8" s="15">
        <v>909</v>
      </c>
      <c r="AZ8" s="15"/>
      <c r="BA8" s="15"/>
      <c r="BB8" s="15">
        <f t="shared" si="7"/>
        <v>2817</v>
      </c>
      <c r="BC8" s="15">
        <f t="shared" si="8"/>
        <v>5049</v>
      </c>
      <c r="BD8" s="15">
        <v>522</v>
      </c>
      <c r="BE8" s="15">
        <v>545</v>
      </c>
      <c r="BF8" s="15"/>
      <c r="BG8" s="15"/>
      <c r="BH8" s="15">
        <v>2018</v>
      </c>
      <c r="BI8" s="15">
        <v>2795</v>
      </c>
      <c r="BJ8" s="15">
        <v>277</v>
      </c>
      <c r="BK8" s="15">
        <v>1709</v>
      </c>
    </row>
    <row r="9" spans="1:63" ht="16.5" customHeight="1">
      <c r="A9" s="140" t="s">
        <v>40</v>
      </c>
      <c r="B9" s="15">
        <f t="shared" si="0"/>
        <v>8950</v>
      </c>
      <c r="C9" s="15">
        <f t="shared" si="1"/>
        <v>8980</v>
      </c>
      <c r="D9" s="16">
        <f t="shared" si="2"/>
        <v>100.33519553072625</v>
      </c>
      <c r="E9" s="15"/>
      <c r="F9" s="15">
        <f t="shared" si="3"/>
        <v>4955</v>
      </c>
      <c r="G9" s="15">
        <f t="shared" si="9"/>
        <v>4955</v>
      </c>
      <c r="H9" s="16">
        <f t="shared" si="5"/>
        <v>100</v>
      </c>
      <c r="I9" s="15"/>
      <c r="J9" s="15">
        <v>1140</v>
      </c>
      <c r="K9" s="15">
        <v>1140</v>
      </c>
      <c r="L9" s="15">
        <v>1070</v>
      </c>
      <c r="M9" s="15">
        <v>1070</v>
      </c>
      <c r="N9" s="15">
        <v>945</v>
      </c>
      <c r="O9" s="15">
        <v>945</v>
      </c>
      <c r="P9" s="15"/>
      <c r="Q9" s="15"/>
      <c r="R9" s="15">
        <v>1000</v>
      </c>
      <c r="S9" s="15">
        <v>1000</v>
      </c>
      <c r="T9" s="15">
        <v>650</v>
      </c>
      <c r="U9" s="15">
        <v>650</v>
      </c>
      <c r="V9" s="15"/>
      <c r="W9" s="15"/>
      <c r="X9" s="15"/>
      <c r="Y9" s="15"/>
      <c r="Z9" s="15"/>
      <c r="AA9" s="15"/>
      <c r="AB9" s="21"/>
      <c r="AC9" s="21"/>
      <c r="AD9" s="15">
        <v>150</v>
      </c>
      <c r="AE9" s="15">
        <v>150</v>
      </c>
      <c r="AF9" s="15">
        <f t="shared" si="4"/>
        <v>800</v>
      </c>
      <c r="AG9" s="15">
        <f t="shared" si="6"/>
        <v>800</v>
      </c>
      <c r="AH9" s="15"/>
      <c r="AI9" s="15"/>
      <c r="AJ9" s="15"/>
      <c r="AK9" s="15"/>
      <c r="AL9" s="15"/>
      <c r="AM9" s="15"/>
      <c r="AN9" s="15"/>
      <c r="AO9" s="15"/>
      <c r="AP9" s="15">
        <v>500</v>
      </c>
      <c r="AQ9" s="15">
        <v>500</v>
      </c>
      <c r="AR9" s="15">
        <v>300</v>
      </c>
      <c r="AS9" s="15">
        <v>300</v>
      </c>
      <c r="AT9" s="15"/>
      <c r="AU9" s="15"/>
      <c r="AV9" s="15">
        <v>50</v>
      </c>
      <c r="AW9" s="15"/>
      <c r="AX9" s="15"/>
      <c r="AY9" s="15"/>
      <c r="AZ9" s="15"/>
      <c r="BA9" s="15"/>
      <c r="BB9" s="15">
        <f t="shared" si="7"/>
        <v>3145</v>
      </c>
      <c r="BC9" s="15">
        <f t="shared" si="8"/>
        <v>3225</v>
      </c>
      <c r="BD9" s="15"/>
      <c r="BE9" s="15"/>
      <c r="BF9" s="15"/>
      <c r="BG9" s="15"/>
      <c r="BH9" s="15">
        <v>3125</v>
      </c>
      <c r="BI9" s="15">
        <v>3125</v>
      </c>
      <c r="BJ9" s="15">
        <v>20</v>
      </c>
      <c r="BK9" s="15">
        <v>100</v>
      </c>
    </row>
    <row r="10" spans="1:63" ht="16.5" customHeight="1">
      <c r="A10" s="140" t="s">
        <v>41</v>
      </c>
      <c r="B10" s="15">
        <f t="shared" si="0"/>
        <v>23840</v>
      </c>
      <c r="C10" s="15">
        <f t="shared" si="1"/>
        <v>24649</v>
      </c>
      <c r="D10" s="16">
        <f t="shared" si="2"/>
        <v>103.39345637583892</v>
      </c>
      <c r="E10" s="15"/>
      <c r="F10" s="15">
        <f t="shared" si="3"/>
        <v>10254</v>
      </c>
      <c r="G10" s="15">
        <f t="shared" si="9"/>
        <v>10301</v>
      </c>
      <c r="H10" s="16">
        <f t="shared" si="5"/>
        <v>100.4583577140628</v>
      </c>
      <c r="I10" s="15"/>
      <c r="J10" s="15">
        <v>3185</v>
      </c>
      <c r="K10" s="15">
        <v>3303</v>
      </c>
      <c r="L10" s="15">
        <v>5501</v>
      </c>
      <c r="M10" s="15">
        <v>5501</v>
      </c>
      <c r="N10" s="15">
        <v>886</v>
      </c>
      <c r="O10" s="15">
        <v>1093</v>
      </c>
      <c r="P10" s="15"/>
      <c r="Q10" s="15"/>
      <c r="R10" s="23">
        <v>30</v>
      </c>
      <c r="S10" s="23">
        <v>40</v>
      </c>
      <c r="T10" s="23"/>
      <c r="U10" s="23"/>
      <c r="V10" s="23">
        <v>542</v>
      </c>
      <c r="W10" s="23">
        <v>364</v>
      </c>
      <c r="X10" s="23"/>
      <c r="Y10" s="23"/>
      <c r="Z10" s="15"/>
      <c r="AA10" s="15"/>
      <c r="AB10" s="21">
        <v>110</v>
      </c>
      <c r="AC10" s="21"/>
      <c r="AD10" s="23"/>
      <c r="AE10" s="15"/>
      <c r="AF10" s="15">
        <f t="shared" si="4"/>
        <v>12782</v>
      </c>
      <c r="AG10" s="15">
        <f t="shared" si="6"/>
        <v>13880</v>
      </c>
      <c r="AH10" s="15">
        <v>9693</v>
      </c>
      <c r="AI10" s="15">
        <v>9952</v>
      </c>
      <c r="AJ10" s="15"/>
      <c r="AK10" s="15"/>
      <c r="AL10" s="15">
        <v>195</v>
      </c>
      <c r="AM10" s="15">
        <v>170</v>
      </c>
      <c r="AN10" s="15">
        <v>1537</v>
      </c>
      <c r="AO10" s="15">
        <v>1630</v>
      </c>
      <c r="AP10" s="15">
        <v>702</v>
      </c>
      <c r="AQ10" s="15">
        <v>1728</v>
      </c>
      <c r="AR10" s="15">
        <v>600</v>
      </c>
      <c r="AS10" s="15">
        <v>400</v>
      </c>
      <c r="AT10" s="15">
        <v>55</v>
      </c>
      <c r="AU10" s="15"/>
      <c r="AV10" s="15">
        <v>75</v>
      </c>
      <c r="AW10" s="15">
        <v>81</v>
      </c>
      <c r="AX10" s="15">
        <v>179</v>
      </c>
      <c r="AY10" s="15">
        <v>187</v>
      </c>
      <c r="AZ10" s="15"/>
      <c r="BA10" s="15"/>
      <c r="BB10" s="15">
        <f t="shared" si="7"/>
        <v>550</v>
      </c>
      <c r="BC10" s="15">
        <f t="shared" si="8"/>
        <v>200</v>
      </c>
      <c r="BD10" s="15"/>
      <c r="BE10" s="15"/>
      <c r="BF10" s="15"/>
      <c r="BG10" s="15"/>
      <c r="BH10" s="15">
        <v>200</v>
      </c>
      <c r="BI10" s="15">
        <v>200</v>
      </c>
      <c r="BJ10" s="15">
        <v>350</v>
      </c>
      <c r="BK10" s="15"/>
    </row>
    <row r="11" spans="1:63" ht="15.75" customHeight="1">
      <c r="A11" s="140" t="s">
        <v>42</v>
      </c>
      <c r="B11" s="15">
        <f t="shared" si="0"/>
        <v>32712</v>
      </c>
      <c r="C11" s="15">
        <f t="shared" si="1"/>
        <v>33217</v>
      </c>
      <c r="D11" s="16">
        <f t="shared" si="2"/>
        <v>101.54377598434824</v>
      </c>
      <c r="E11" s="15"/>
      <c r="F11" s="15">
        <f t="shared" si="3"/>
        <v>14995</v>
      </c>
      <c r="G11" s="15">
        <f t="shared" si="9"/>
        <v>15447</v>
      </c>
      <c r="H11" s="16">
        <f t="shared" si="5"/>
        <v>103.01433811270424</v>
      </c>
      <c r="I11" s="15"/>
      <c r="J11" s="15">
        <v>4329</v>
      </c>
      <c r="K11" s="15">
        <v>4347</v>
      </c>
      <c r="L11" s="15">
        <v>5961</v>
      </c>
      <c r="M11" s="15">
        <v>5926</v>
      </c>
      <c r="N11" s="15">
        <v>2496</v>
      </c>
      <c r="O11" s="15">
        <v>2598</v>
      </c>
      <c r="P11" s="15">
        <v>200</v>
      </c>
      <c r="Q11" s="15">
        <v>200</v>
      </c>
      <c r="R11" s="15">
        <v>174</v>
      </c>
      <c r="S11" s="15">
        <v>664</v>
      </c>
      <c r="T11" s="15">
        <v>790</v>
      </c>
      <c r="U11" s="15">
        <v>790</v>
      </c>
      <c r="V11" s="15">
        <v>1045</v>
      </c>
      <c r="W11" s="15">
        <v>922</v>
      </c>
      <c r="X11" s="15"/>
      <c r="Y11" s="15"/>
      <c r="Z11" s="23"/>
      <c r="AA11" s="23"/>
      <c r="AB11" s="24"/>
      <c r="AC11" s="24"/>
      <c r="AD11" s="15"/>
      <c r="AE11" s="15"/>
      <c r="AF11" s="15">
        <f t="shared" si="4"/>
        <v>8160</v>
      </c>
      <c r="AG11" s="15">
        <f t="shared" si="6"/>
        <v>8788</v>
      </c>
      <c r="AH11" s="15">
        <v>7904</v>
      </c>
      <c r="AI11" s="15">
        <v>8532</v>
      </c>
      <c r="AJ11" s="15"/>
      <c r="AK11" s="15"/>
      <c r="AL11" s="15"/>
      <c r="AM11" s="15">
        <v>0</v>
      </c>
      <c r="AN11" s="15"/>
      <c r="AO11" s="15"/>
      <c r="AP11" s="15"/>
      <c r="AQ11" s="15"/>
      <c r="AR11" s="15">
        <v>256</v>
      </c>
      <c r="AS11" s="15">
        <v>256</v>
      </c>
      <c r="AT11" s="15"/>
      <c r="AU11" s="15"/>
      <c r="AV11" s="15">
        <v>3</v>
      </c>
      <c r="AW11" s="15">
        <v>3</v>
      </c>
      <c r="AX11" s="15"/>
      <c r="AY11" s="15"/>
      <c r="AZ11" s="15"/>
      <c r="BA11" s="15"/>
      <c r="BB11" s="15">
        <f t="shared" si="7"/>
        <v>9554</v>
      </c>
      <c r="BC11" s="15">
        <f t="shared" si="8"/>
        <v>8979</v>
      </c>
      <c r="BD11" s="15">
        <v>500</v>
      </c>
      <c r="BE11" s="15">
        <v>500</v>
      </c>
      <c r="BF11" s="15"/>
      <c r="BG11" s="15"/>
      <c r="BH11" s="15">
        <v>8614</v>
      </c>
      <c r="BI11" s="15">
        <v>8039</v>
      </c>
      <c r="BJ11" s="15">
        <v>440</v>
      </c>
      <c r="BK11" s="15">
        <v>440</v>
      </c>
    </row>
    <row r="12" spans="1:63" ht="16.5" customHeight="1">
      <c r="A12" s="140" t="s">
        <v>43</v>
      </c>
      <c r="B12" s="15">
        <f t="shared" si="0"/>
        <v>57642</v>
      </c>
      <c r="C12" s="15">
        <f t="shared" si="1"/>
        <v>58357</v>
      </c>
      <c r="D12" s="16">
        <f t="shared" si="2"/>
        <v>101.2404149751917</v>
      </c>
      <c r="E12" s="15"/>
      <c r="F12" s="15">
        <f t="shared" si="3"/>
        <v>31808</v>
      </c>
      <c r="G12" s="15">
        <f t="shared" si="9"/>
        <v>32524</v>
      </c>
      <c r="H12" s="16">
        <f t="shared" si="5"/>
        <v>102.2510060362173</v>
      </c>
      <c r="I12" s="15"/>
      <c r="J12" s="23">
        <v>13665</v>
      </c>
      <c r="K12" s="23">
        <v>13648</v>
      </c>
      <c r="L12" s="23">
        <v>15236</v>
      </c>
      <c r="M12" s="23">
        <v>15666</v>
      </c>
      <c r="N12" s="23">
        <v>1735</v>
      </c>
      <c r="O12" s="23">
        <v>1915</v>
      </c>
      <c r="P12" s="23">
        <v>105</v>
      </c>
      <c r="Q12" s="23"/>
      <c r="R12" s="15">
        <v>0</v>
      </c>
      <c r="S12" s="15"/>
      <c r="T12" s="15">
        <v>126</v>
      </c>
      <c r="U12" s="15">
        <v>304</v>
      </c>
      <c r="V12" s="15">
        <v>941</v>
      </c>
      <c r="W12" s="15">
        <v>991</v>
      </c>
      <c r="X12" s="15"/>
      <c r="Y12" s="15"/>
      <c r="Z12" s="15"/>
      <c r="AA12" s="15"/>
      <c r="AB12" s="21"/>
      <c r="AC12" s="21"/>
      <c r="AD12" s="15"/>
      <c r="AE12" s="23"/>
      <c r="AF12" s="15">
        <f t="shared" si="4"/>
        <v>22173</v>
      </c>
      <c r="AG12" s="15">
        <f t="shared" si="6"/>
        <v>21796</v>
      </c>
      <c r="AH12" s="23">
        <v>18118</v>
      </c>
      <c r="AI12" s="23">
        <v>17625</v>
      </c>
      <c r="AJ12" s="23"/>
      <c r="AK12" s="23"/>
      <c r="AL12" s="23">
        <v>1121</v>
      </c>
      <c r="AM12" s="23">
        <v>1237</v>
      </c>
      <c r="AN12" s="23">
        <v>2054</v>
      </c>
      <c r="AO12" s="15">
        <v>2054</v>
      </c>
      <c r="AP12" s="23">
        <v>880</v>
      </c>
      <c r="AQ12" s="23">
        <v>880</v>
      </c>
      <c r="AR12" s="23"/>
      <c r="AS12" s="23"/>
      <c r="AT12" s="23"/>
      <c r="AU12" s="23"/>
      <c r="AV12" s="23">
        <v>10.4</v>
      </c>
      <c r="AW12" s="23">
        <v>10.4</v>
      </c>
      <c r="AX12" s="23">
        <v>22.6</v>
      </c>
      <c r="AY12" s="23">
        <v>22.6</v>
      </c>
      <c r="AZ12" s="23"/>
      <c r="BA12" s="23"/>
      <c r="BB12" s="15">
        <f t="shared" si="7"/>
        <v>3628</v>
      </c>
      <c r="BC12" s="15">
        <f t="shared" si="8"/>
        <v>4004</v>
      </c>
      <c r="BD12" s="23">
        <v>586</v>
      </c>
      <c r="BE12" s="23">
        <v>434</v>
      </c>
      <c r="BF12" s="23"/>
      <c r="BG12" s="23"/>
      <c r="BH12" s="23">
        <v>2437</v>
      </c>
      <c r="BI12" s="23">
        <v>3137</v>
      </c>
      <c r="BJ12" s="23">
        <v>605</v>
      </c>
      <c r="BK12" s="23">
        <v>433</v>
      </c>
    </row>
    <row r="13" spans="1:63" ht="16.5" customHeight="1">
      <c r="A13" s="203" t="s">
        <v>44</v>
      </c>
      <c r="B13" s="15">
        <f t="shared" si="0"/>
        <v>84325</v>
      </c>
      <c r="C13" s="15">
        <f t="shared" si="1"/>
        <v>87528</v>
      </c>
      <c r="D13" s="16">
        <f t="shared" si="2"/>
        <v>103.79839905128965</v>
      </c>
      <c r="E13" s="15"/>
      <c r="F13" s="15">
        <f t="shared" si="3"/>
        <v>43253</v>
      </c>
      <c r="G13" s="15">
        <f t="shared" si="9"/>
        <v>45531</v>
      </c>
      <c r="H13" s="16">
        <f t="shared" si="5"/>
        <v>105.26668670381245</v>
      </c>
      <c r="I13" s="15"/>
      <c r="J13" s="15">
        <v>12609</v>
      </c>
      <c r="K13" s="23">
        <v>14159</v>
      </c>
      <c r="L13" s="15">
        <v>23671</v>
      </c>
      <c r="M13" s="23">
        <v>24990</v>
      </c>
      <c r="N13" s="15">
        <v>3989</v>
      </c>
      <c r="O13" s="23">
        <v>3066</v>
      </c>
      <c r="P13" s="15">
        <v>460</v>
      </c>
      <c r="Q13" s="23">
        <v>185</v>
      </c>
      <c r="R13" s="23">
        <v>32</v>
      </c>
      <c r="S13" s="23">
        <v>382</v>
      </c>
      <c r="T13" s="23">
        <v>210</v>
      </c>
      <c r="U13" s="23">
        <v>210</v>
      </c>
      <c r="V13" s="23">
        <v>2282</v>
      </c>
      <c r="W13" s="23">
        <v>2427</v>
      </c>
      <c r="X13" s="23"/>
      <c r="Y13" s="23">
        <v>92</v>
      </c>
      <c r="Z13" s="23"/>
      <c r="AA13" s="23"/>
      <c r="AB13" s="24"/>
      <c r="AC13" s="21">
        <v>20</v>
      </c>
      <c r="AD13" s="23"/>
      <c r="AE13" s="23"/>
      <c r="AF13" s="15">
        <f t="shared" si="4"/>
        <v>32322</v>
      </c>
      <c r="AG13" s="15">
        <f t="shared" si="6"/>
        <v>33644</v>
      </c>
      <c r="AH13" s="15">
        <v>29007</v>
      </c>
      <c r="AI13" s="23">
        <v>31181</v>
      </c>
      <c r="AJ13" s="15"/>
      <c r="AK13" s="23"/>
      <c r="AL13" s="15">
        <v>200</v>
      </c>
      <c r="AM13" s="23">
        <v>80</v>
      </c>
      <c r="AN13" s="15">
        <v>3115</v>
      </c>
      <c r="AO13" s="23">
        <v>2343</v>
      </c>
      <c r="AP13" s="15"/>
      <c r="AQ13" s="23">
        <v>40</v>
      </c>
      <c r="AR13" s="15"/>
      <c r="AS13" s="23"/>
      <c r="AT13" s="15"/>
      <c r="AU13" s="23"/>
      <c r="AV13" s="15">
        <v>121</v>
      </c>
      <c r="AW13" s="23">
        <v>122</v>
      </c>
      <c r="AX13" s="15">
        <v>136</v>
      </c>
      <c r="AY13" s="23">
        <v>136</v>
      </c>
      <c r="AZ13" s="23"/>
      <c r="BA13" s="23"/>
      <c r="BB13" s="15">
        <f t="shared" si="7"/>
        <v>8493</v>
      </c>
      <c r="BC13" s="15">
        <f t="shared" si="8"/>
        <v>8095</v>
      </c>
      <c r="BD13" s="15">
        <v>2306</v>
      </c>
      <c r="BE13" s="23">
        <v>1934</v>
      </c>
      <c r="BF13" s="15">
        <v>300</v>
      </c>
      <c r="BG13" s="23">
        <v>20</v>
      </c>
      <c r="BH13" s="15">
        <v>5456</v>
      </c>
      <c r="BI13" s="23">
        <v>5643</v>
      </c>
      <c r="BJ13" s="15">
        <v>431</v>
      </c>
      <c r="BK13" s="23">
        <v>498</v>
      </c>
    </row>
    <row r="14" spans="1:63" ht="16.5" customHeight="1">
      <c r="A14" s="140" t="s">
        <v>45</v>
      </c>
      <c r="B14" s="15">
        <f t="shared" si="0"/>
        <v>21586</v>
      </c>
      <c r="C14" s="15">
        <f t="shared" si="1"/>
        <v>22141</v>
      </c>
      <c r="D14" s="16">
        <f t="shared" si="2"/>
        <v>102.57111090521633</v>
      </c>
      <c r="E14" s="15"/>
      <c r="F14" s="15">
        <f t="shared" si="3"/>
        <v>9238</v>
      </c>
      <c r="G14" s="15">
        <f t="shared" si="9"/>
        <v>9410</v>
      </c>
      <c r="H14" s="16">
        <f t="shared" si="5"/>
        <v>101.86187486468931</v>
      </c>
      <c r="I14" s="15"/>
      <c r="J14" s="15">
        <v>4540</v>
      </c>
      <c r="K14" s="15">
        <v>4500</v>
      </c>
      <c r="L14" s="15">
        <v>1896</v>
      </c>
      <c r="M14" s="15">
        <v>1917</v>
      </c>
      <c r="N14" s="15">
        <v>1269</v>
      </c>
      <c r="O14" s="15">
        <v>1367</v>
      </c>
      <c r="P14" s="15">
        <v>301</v>
      </c>
      <c r="Q14" s="15">
        <v>341</v>
      </c>
      <c r="R14" s="15">
        <v>100</v>
      </c>
      <c r="S14" s="15">
        <v>100</v>
      </c>
      <c r="T14" s="15">
        <v>342</v>
      </c>
      <c r="U14" s="15">
        <v>367</v>
      </c>
      <c r="V14" s="15">
        <v>510</v>
      </c>
      <c r="W14" s="15">
        <v>565</v>
      </c>
      <c r="X14" s="15">
        <v>100</v>
      </c>
      <c r="Y14" s="15">
        <v>100</v>
      </c>
      <c r="Z14" s="15">
        <v>180</v>
      </c>
      <c r="AA14" s="15">
        <v>153</v>
      </c>
      <c r="AB14" s="21"/>
      <c r="AC14" s="24"/>
      <c r="AD14" s="15"/>
      <c r="AE14" s="15"/>
      <c r="AF14" s="15">
        <f t="shared" si="4"/>
        <v>10820</v>
      </c>
      <c r="AG14" s="15">
        <f t="shared" si="6"/>
        <v>11203</v>
      </c>
      <c r="AH14" s="15">
        <v>9922</v>
      </c>
      <c r="AI14" s="15">
        <v>10205</v>
      </c>
      <c r="AJ14" s="15"/>
      <c r="AK14" s="15"/>
      <c r="AL14" s="15"/>
      <c r="AM14" s="15"/>
      <c r="AN14" s="15"/>
      <c r="AO14" s="23">
        <v>100</v>
      </c>
      <c r="AP14" s="15">
        <v>628</v>
      </c>
      <c r="AQ14" s="15">
        <v>628</v>
      </c>
      <c r="AR14" s="15">
        <v>270</v>
      </c>
      <c r="AS14" s="15">
        <v>270</v>
      </c>
      <c r="AT14" s="15"/>
      <c r="AU14" s="15"/>
      <c r="AV14" s="15">
        <v>1</v>
      </c>
      <c r="AW14" s="15">
        <v>1</v>
      </c>
      <c r="AX14" s="15">
        <v>13</v>
      </c>
      <c r="AY14" s="15">
        <v>13</v>
      </c>
      <c r="AZ14" s="15">
        <v>0</v>
      </c>
      <c r="BA14" s="15"/>
      <c r="BB14" s="15">
        <f t="shared" si="7"/>
        <v>1514</v>
      </c>
      <c r="BC14" s="15">
        <f t="shared" si="8"/>
        <v>1514</v>
      </c>
      <c r="BD14" s="15"/>
      <c r="BE14" s="15"/>
      <c r="BF14" s="15"/>
      <c r="BG14" s="15"/>
      <c r="BH14" s="15">
        <v>1448</v>
      </c>
      <c r="BI14" s="15">
        <v>1448</v>
      </c>
      <c r="BJ14" s="15">
        <v>66</v>
      </c>
      <c r="BK14" s="15">
        <v>66</v>
      </c>
    </row>
    <row r="15" spans="1:63" ht="17.25" customHeight="1">
      <c r="A15" s="140" t="s">
        <v>46</v>
      </c>
      <c r="B15" s="15">
        <f t="shared" si="0"/>
        <v>28950</v>
      </c>
      <c r="C15" s="15">
        <f t="shared" si="1"/>
        <v>29491</v>
      </c>
      <c r="D15" s="16">
        <f t="shared" si="2"/>
        <v>101.86873920552677</v>
      </c>
      <c r="E15" s="15"/>
      <c r="F15" s="15">
        <f t="shared" si="3"/>
        <v>17102</v>
      </c>
      <c r="G15" s="15">
        <f t="shared" si="9"/>
        <v>17150</v>
      </c>
      <c r="H15" s="16">
        <f t="shared" si="5"/>
        <v>100.2806689276108</v>
      </c>
      <c r="I15" s="15"/>
      <c r="J15" s="15">
        <v>4938</v>
      </c>
      <c r="K15" s="15">
        <v>5188</v>
      </c>
      <c r="L15" s="15">
        <v>8115</v>
      </c>
      <c r="M15" s="15">
        <v>8251</v>
      </c>
      <c r="N15" s="15">
        <v>222</v>
      </c>
      <c r="O15" s="15">
        <v>239</v>
      </c>
      <c r="P15" s="15">
        <v>1222</v>
      </c>
      <c r="Q15" s="15">
        <v>1395</v>
      </c>
      <c r="R15" s="15"/>
      <c r="S15" s="15"/>
      <c r="T15" s="15">
        <v>120</v>
      </c>
      <c r="U15" s="15">
        <v>150</v>
      </c>
      <c r="V15" s="15">
        <v>2485</v>
      </c>
      <c r="W15" s="15">
        <v>1927</v>
      </c>
      <c r="X15" s="15"/>
      <c r="Y15" s="15"/>
      <c r="Z15" s="15"/>
      <c r="AA15" s="15"/>
      <c r="AB15" s="21"/>
      <c r="AC15" s="21"/>
      <c r="AD15" s="15"/>
      <c r="AE15" s="15"/>
      <c r="AF15" s="15">
        <f t="shared" si="4"/>
        <v>10604</v>
      </c>
      <c r="AG15" s="15">
        <f t="shared" si="6"/>
        <v>10962</v>
      </c>
      <c r="AH15" s="15">
        <v>8285</v>
      </c>
      <c r="AI15" s="15">
        <v>8590</v>
      </c>
      <c r="AJ15" s="15"/>
      <c r="AK15" s="15"/>
      <c r="AL15" s="15">
        <v>199</v>
      </c>
      <c r="AM15" s="15">
        <v>300</v>
      </c>
      <c r="AN15" s="15">
        <v>1362</v>
      </c>
      <c r="AO15" s="15">
        <v>1362</v>
      </c>
      <c r="AP15" s="15"/>
      <c r="AQ15" s="15">
        <v>60</v>
      </c>
      <c r="AR15" s="15">
        <v>758</v>
      </c>
      <c r="AS15" s="15">
        <v>650</v>
      </c>
      <c r="AT15" s="15"/>
      <c r="AU15" s="15"/>
      <c r="AV15" s="15"/>
      <c r="AW15" s="15"/>
      <c r="AX15" s="15"/>
      <c r="AY15" s="15"/>
      <c r="AZ15" s="15"/>
      <c r="BA15" s="15"/>
      <c r="BB15" s="15">
        <f t="shared" si="7"/>
        <v>1244</v>
      </c>
      <c r="BC15" s="15">
        <f t="shared" si="8"/>
        <v>1379</v>
      </c>
      <c r="BD15" s="15">
        <v>155</v>
      </c>
      <c r="BE15" s="15">
        <v>157</v>
      </c>
      <c r="BF15" s="15"/>
      <c r="BG15" s="15"/>
      <c r="BH15" s="15">
        <v>1089</v>
      </c>
      <c r="BI15" s="15">
        <v>1222</v>
      </c>
      <c r="BJ15" s="15"/>
      <c r="BK15" s="15"/>
    </row>
    <row r="16" spans="1:63" ht="16.5" customHeight="1">
      <c r="A16" s="139" t="s">
        <v>47</v>
      </c>
      <c r="B16" s="141">
        <f t="shared" si="0"/>
        <v>25684</v>
      </c>
      <c r="C16" s="141">
        <f t="shared" si="1"/>
        <v>25942</v>
      </c>
      <c r="D16" s="142">
        <f t="shared" si="2"/>
        <v>101.00451643046256</v>
      </c>
      <c r="E16" s="141"/>
      <c r="F16" s="141">
        <f t="shared" si="3"/>
        <v>6876</v>
      </c>
      <c r="G16" s="141">
        <f t="shared" si="9"/>
        <v>7734</v>
      </c>
      <c r="H16" s="142">
        <f t="shared" si="5"/>
        <v>112.478184991274</v>
      </c>
      <c r="I16" s="141"/>
      <c r="J16" s="141">
        <v>154</v>
      </c>
      <c r="K16" s="141">
        <v>154</v>
      </c>
      <c r="L16" s="141">
        <v>5345</v>
      </c>
      <c r="M16" s="141">
        <v>5812</v>
      </c>
      <c r="N16" s="141">
        <v>887</v>
      </c>
      <c r="O16" s="141">
        <v>807</v>
      </c>
      <c r="P16" s="141"/>
      <c r="Q16" s="15">
        <v>122</v>
      </c>
      <c r="R16" s="15">
        <v>400</v>
      </c>
      <c r="S16" s="15">
        <v>749</v>
      </c>
      <c r="T16" s="15"/>
      <c r="U16" s="15"/>
      <c r="V16" s="15">
        <v>90</v>
      </c>
      <c r="W16" s="15">
        <v>90</v>
      </c>
      <c r="X16" s="15"/>
      <c r="Y16" s="15"/>
      <c r="Z16" s="15"/>
      <c r="AA16" s="15"/>
      <c r="AB16" s="21"/>
      <c r="AC16" s="21"/>
      <c r="AD16" s="23"/>
      <c r="AE16" s="23"/>
      <c r="AF16" s="15">
        <f t="shared" si="4"/>
        <v>15850</v>
      </c>
      <c r="AG16" s="15">
        <f t="shared" si="6"/>
        <v>15816</v>
      </c>
      <c r="AH16" s="23">
        <v>15481</v>
      </c>
      <c r="AI16" s="23">
        <v>14171</v>
      </c>
      <c r="AJ16" s="23"/>
      <c r="AK16" s="23"/>
      <c r="AL16" s="23">
        <v>269</v>
      </c>
      <c r="AM16" s="23">
        <v>319</v>
      </c>
      <c r="AN16" s="23"/>
      <c r="AO16" s="23"/>
      <c r="AP16" s="23"/>
      <c r="AQ16" s="23">
        <v>912</v>
      </c>
      <c r="AR16" s="23"/>
      <c r="AS16" s="23">
        <v>414</v>
      </c>
      <c r="AT16" s="23">
        <v>100</v>
      </c>
      <c r="AU16" s="23"/>
      <c r="AV16" s="23"/>
      <c r="AW16" s="23"/>
      <c r="AX16" s="23"/>
      <c r="AY16" s="23"/>
      <c r="AZ16" s="23"/>
      <c r="BA16" s="23"/>
      <c r="BB16" s="15">
        <f t="shared" si="7"/>
        <v>2958</v>
      </c>
      <c r="BC16" s="15">
        <f t="shared" si="8"/>
        <v>2392</v>
      </c>
      <c r="BD16" s="23">
        <v>1287</v>
      </c>
      <c r="BE16" s="23">
        <v>831</v>
      </c>
      <c r="BF16" s="23"/>
      <c r="BG16" s="23"/>
      <c r="BH16" s="23">
        <v>865</v>
      </c>
      <c r="BI16" s="23">
        <v>890</v>
      </c>
      <c r="BJ16" s="23">
        <v>806</v>
      </c>
      <c r="BK16" s="23">
        <v>671</v>
      </c>
    </row>
    <row r="17" spans="1:63" ht="16.5" customHeight="1">
      <c r="A17" s="140" t="s">
        <v>48</v>
      </c>
      <c r="B17" s="15">
        <f t="shared" si="0"/>
        <v>16117</v>
      </c>
      <c r="C17" s="15">
        <f t="shared" si="1"/>
        <v>16142</v>
      </c>
      <c r="D17" s="16">
        <f t="shared" si="2"/>
        <v>100.15511571632439</v>
      </c>
      <c r="E17" s="15"/>
      <c r="F17" s="15">
        <f t="shared" si="3"/>
        <v>4386</v>
      </c>
      <c r="G17" s="15">
        <f t="shared" si="9"/>
        <v>4411</v>
      </c>
      <c r="H17" s="16">
        <f t="shared" si="5"/>
        <v>100.56999544003648</v>
      </c>
      <c r="I17" s="15"/>
      <c r="J17" s="15">
        <v>415</v>
      </c>
      <c r="K17" s="15">
        <v>415</v>
      </c>
      <c r="L17" s="15">
        <v>1190</v>
      </c>
      <c r="M17" s="15">
        <v>1444</v>
      </c>
      <c r="N17" s="15">
        <v>1520</v>
      </c>
      <c r="O17" s="15">
        <v>1622</v>
      </c>
      <c r="P17" s="15">
        <v>149</v>
      </c>
      <c r="Q17" s="15">
        <v>149</v>
      </c>
      <c r="R17" s="15">
        <v>400</v>
      </c>
      <c r="S17" s="15">
        <v>90</v>
      </c>
      <c r="T17" s="15"/>
      <c r="U17" s="15"/>
      <c r="V17" s="15">
        <v>341</v>
      </c>
      <c r="W17" s="15">
        <v>341</v>
      </c>
      <c r="X17" s="15"/>
      <c r="Y17" s="15"/>
      <c r="Z17" s="15">
        <v>191</v>
      </c>
      <c r="AA17" s="15">
        <v>270</v>
      </c>
      <c r="AB17" s="21">
        <v>80</v>
      </c>
      <c r="AC17" s="24">
        <v>80</v>
      </c>
      <c r="AD17" s="15">
        <v>100</v>
      </c>
      <c r="AE17" s="15"/>
      <c r="AF17" s="15">
        <f t="shared" si="4"/>
        <v>10971</v>
      </c>
      <c r="AG17" s="15">
        <f t="shared" si="6"/>
        <v>10971</v>
      </c>
      <c r="AH17" s="15">
        <v>9723</v>
      </c>
      <c r="AI17" s="15">
        <v>9723</v>
      </c>
      <c r="AJ17" s="15"/>
      <c r="AK17" s="15"/>
      <c r="AL17" s="15"/>
      <c r="AM17" s="15"/>
      <c r="AN17" s="15"/>
      <c r="AO17" s="15"/>
      <c r="AP17" s="15">
        <v>473</v>
      </c>
      <c r="AQ17" s="15">
        <v>475</v>
      </c>
      <c r="AR17" s="15">
        <v>350</v>
      </c>
      <c r="AS17" s="15">
        <v>350</v>
      </c>
      <c r="AT17" s="15">
        <v>425</v>
      </c>
      <c r="AU17" s="15">
        <v>423</v>
      </c>
      <c r="AV17" s="15"/>
      <c r="AW17" s="15"/>
      <c r="AX17" s="15"/>
      <c r="AY17" s="15"/>
      <c r="AZ17" s="15"/>
      <c r="BA17" s="15"/>
      <c r="BB17" s="15">
        <f t="shared" si="7"/>
        <v>760</v>
      </c>
      <c r="BC17" s="15">
        <f t="shared" si="8"/>
        <v>760</v>
      </c>
      <c r="BD17" s="15">
        <v>200</v>
      </c>
      <c r="BE17" s="15">
        <v>200</v>
      </c>
      <c r="BF17" s="15"/>
      <c r="BG17" s="15"/>
      <c r="BH17" s="15">
        <v>350</v>
      </c>
      <c r="BI17" s="15">
        <v>350</v>
      </c>
      <c r="BJ17" s="15">
        <v>210</v>
      </c>
      <c r="BK17" s="15">
        <v>210</v>
      </c>
    </row>
    <row r="18" spans="1:63" ht="18" customHeight="1">
      <c r="A18" s="140" t="s">
        <v>49</v>
      </c>
      <c r="B18" s="15">
        <f t="shared" si="0"/>
        <v>35027</v>
      </c>
      <c r="C18" s="15">
        <f t="shared" si="1"/>
        <v>35978</v>
      </c>
      <c r="D18" s="16">
        <f t="shared" si="2"/>
        <v>102.71504839124104</v>
      </c>
      <c r="E18" s="15"/>
      <c r="F18" s="15">
        <f t="shared" si="3"/>
        <v>14213</v>
      </c>
      <c r="G18" s="15">
        <f t="shared" si="9"/>
        <v>14316</v>
      </c>
      <c r="H18" s="16">
        <f t="shared" si="5"/>
        <v>100.72468866530642</v>
      </c>
      <c r="I18" s="15"/>
      <c r="J18" s="23">
        <v>500</v>
      </c>
      <c r="K18" s="23">
        <v>500</v>
      </c>
      <c r="L18" s="23">
        <v>12005</v>
      </c>
      <c r="M18" s="23">
        <v>12176</v>
      </c>
      <c r="N18" s="23">
        <v>1383</v>
      </c>
      <c r="O18" s="23">
        <v>1425</v>
      </c>
      <c r="P18" s="23"/>
      <c r="Q18" s="23"/>
      <c r="R18" s="15"/>
      <c r="S18" s="15"/>
      <c r="T18" s="15">
        <v>155</v>
      </c>
      <c r="U18" s="15">
        <v>45</v>
      </c>
      <c r="V18" s="15">
        <v>170</v>
      </c>
      <c r="W18" s="15">
        <v>170</v>
      </c>
      <c r="X18" s="15"/>
      <c r="Y18" s="15"/>
      <c r="Z18" s="15"/>
      <c r="AA18" s="15"/>
      <c r="AB18" s="21"/>
      <c r="AC18" s="21"/>
      <c r="AD18" s="15"/>
      <c r="AE18" s="23"/>
      <c r="AF18" s="15">
        <f t="shared" si="4"/>
        <v>14571</v>
      </c>
      <c r="AG18" s="15">
        <f t="shared" si="6"/>
        <v>14684</v>
      </c>
      <c r="AH18" s="23">
        <v>14425</v>
      </c>
      <c r="AI18" s="23">
        <v>14684</v>
      </c>
      <c r="AJ18" s="23"/>
      <c r="AK18" s="23"/>
      <c r="AL18" s="23"/>
      <c r="AM18" s="23"/>
      <c r="AN18" s="23"/>
      <c r="AO18" s="23"/>
      <c r="AP18" s="23"/>
      <c r="AQ18" s="23"/>
      <c r="AR18" s="23">
        <v>146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15">
        <f t="shared" si="7"/>
        <v>6243</v>
      </c>
      <c r="BC18" s="15">
        <f t="shared" si="8"/>
        <v>6978</v>
      </c>
      <c r="BD18" s="23">
        <v>360</v>
      </c>
      <c r="BE18" s="23">
        <v>424</v>
      </c>
      <c r="BF18" s="25"/>
      <c r="BG18" s="23"/>
      <c r="BH18" s="23">
        <v>5883</v>
      </c>
      <c r="BI18" s="23">
        <v>6554</v>
      </c>
      <c r="BJ18" s="23"/>
      <c r="BK18" s="23"/>
    </row>
    <row r="19" spans="1:63" ht="16.5" customHeight="1">
      <c r="A19" s="140" t="s">
        <v>50</v>
      </c>
      <c r="B19" s="15">
        <f t="shared" si="0"/>
        <v>17685</v>
      </c>
      <c r="C19" s="15">
        <f t="shared" si="1"/>
        <v>17779.5</v>
      </c>
      <c r="D19" s="16">
        <f t="shared" si="2"/>
        <v>100.53435114503817</v>
      </c>
      <c r="E19" s="15"/>
      <c r="F19" s="15">
        <f t="shared" si="3"/>
        <v>9944</v>
      </c>
      <c r="G19" s="15">
        <f t="shared" si="9"/>
        <v>10890</v>
      </c>
      <c r="H19" s="16">
        <f t="shared" si="5"/>
        <v>109.51327433628319</v>
      </c>
      <c r="I19" s="15"/>
      <c r="J19" s="23">
        <v>3454</v>
      </c>
      <c r="K19" s="23">
        <v>4519</v>
      </c>
      <c r="L19" s="23">
        <v>4697</v>
      </c>
      <c r="M19" s="23">
        <v>4183</v>
      </c>
      <c r="N19" s="23">
        <v>743</v>
      </c>
      <c r="O19" s="23">
        <v>1239</v>
      </c>
      <c r="P19" s="23"/>
      <c r="Q19" s="23"/>
      <c r="R19" s="23"/>
      <c r="S19" s="23"/>
      <c r="T19" s="23">
        <v>635</v>
      </c>
      <c r="U19" s="23">
        <v>524</v>
      </c>
      <c r="V19" s="23">
        <v>395</v>
      </c>
      <c r="W19" s="23">
        <v>365</v>
      </c>
      <c r="X19" s="23"/>
      <c r="Y19" s="23"/>
      <c r="Z19" s="23">
        <v>20</v>
      </c>
      <c r="AA19" s="23">
        <v>60</v>
      </c>
      <c r="AB19" s="24"/>
      <c r="AC19" s="21"/>
      <c r="AD19" s="23"/>
      <c r="AE19" s="23"/>
      <c r="AF19" s="15">
        <f t="shared" si="4"/>
        <v>4878</v>
      </c>
      <c r="AG19" s="15">
        <f t="shared" si="6"/>
        <v>4594</v>
      </c>
      <c r="AH19" s="23">
        <v>4197</v>
      </c>
      <c r="AI19" s="23">
        <v>4224</v>
      </c>
      <c r="AJ19" s="23"/>
      <c r="AK19" s="23"/>
      <c r="AL19" s="23"/>
      <c r="AM19" s="23"/>
      <c r="AN19" s="23"/>
      <c r="AO19" s="23"/>
      <c r="AP19" s="23">
        <v>130</v>
      </c>
      <c r="AQ19" s="23">
        <v>130</v>
      </c>
      <c r="AR19" s="23">
        <v>551</v>
      </c>
      <c r="AS19" s="23">
        <v>240</v>
      </c>
      <c r="AT19" s="23"/>
      <c r="AU19" s="23"/>
      <c r="AV19" s="23">
        <v>6</v>
      </c>
      <c r="AW19" s="23">
        <v>3</v>
      </c>
      <c r="AX19" s="23">
        <v>1</v>
      </c>
      <c r="AY19" s="23">
        <v>2.5</v>
      </c>
      <c r="AZ19" s="23"/>
      <c r="BA19" s="23"/>
      <c r="BB19" s="15">
        <f t="shared" si="7"/>
        <v>2856</v>
      </c>
      <c r="BC19" s="15">
        <f t="shared" si="8"/>
        <v>2290</v>
      </c>
      <c r="BD19" s="23">
        <v>757</v>
      </c>
      <c r="BE19" s="23">
        <v>598</v>
      </c>
      <c r="BF19" s="23"/>
      <c r="BG19" s="23"/>
      <c r="BH19" s="23">
        <v>1548</v>
      </c>
      <c r="BI19" s="23">
        <v>1562</v>
      </c>
      <c r="BJ19" s="23">
        <v>551</v>
      </c>
      <c r="BK19" s="23">
        <v>130</v>
      </c>
    </row>
    <row r="20" spans="1:63" ht="17.25" customHeight="1">
      <c r="A20" s="140" t="s">
        <v>51</v>
      </c>
      <c r="B20" s="15">
        <f t="shared" si="0"/>
        <v>22752</v>
      </c>
      <c r="C20" s="15">
        <f t="shared" si="1"/>
        <v>22895</v>
      </c>
      <c r="D20" s="16">
        <f t="shared" si="2"/>
        <v>100.62851617440225</v>
      </c>
      <c r="E20" s="15"/>
      <c r="F20" s="15">
        <f t="shared" si="3"/>
        <v>11334</v>
      </c>
      <c r="G20" s="15">
        <f t="shared" si="9"/>
        <v>11343</v>
      </c>
      <c r="H20" s="16">
        <f t="shared" si="5"/>
        <v>100.07940709370038</v>
      </c>
      <c r="I20" s="15"/>
      <c r="J20" s="15">
        <v>2062</v>
      </c>
      <c r="K20" s="15">
        <v>1857</v>
      </c>
      <c r="L20" s="15">
        <v>5712</v>
      </c>
      <c r="M20" s="15">
        <v>6330</v>
      </c>
      <c r="N20" s="15">
        <v>1867</v>
      </c>
      <c r="O20" s="15">
        <v>2067</v>
      </c>
      <c r="P20" s="15"/>
      <c r="Q20" s="15"/>
      <c r="R20" s="15">
        <v>317</v>
      </c>
      <c r="S20" s="15">
        <v>317</v>
      </c>
      <c r="T20" s="15">
        <v>221</v>
      </c>
      <c r="U20" s="15">
        <v>221</v>
      </c>
      <c r="V20" s="15">
        <v>10</v>
      </c>
      <c r="W20" s="15">
        <v>10</v>
      </c>
      <c r="X20" s="15"/>
      <c r="Y20" s="15"/>
      <c r="Z20" s="15"/>
      <c r="AA20" s="15"/>
      <c r="AB20" s="21"/>
      <c r="AC20" s="24"/>
      <c r="AD20" s="15">
        <v>1145</v>
      </c>
      <c r="AE20" s="15">
        <v>541</v>
      </c>
      <c r="AF20" s="15">
        <f t="shared" si="4"/>
        <v>7715</v>
      </c>
      <c r="AG20" s="15">
        <f t="shared" si="6"/>
        <v>8224</v>
      </c>
      <c r="AH20" s="15">
        <v>6627</v>
      </c>
      <c r="AI20" s="15">
        <v>6758</v>
      </c>
      <c r="AJ20" s="15"/>
      <c r="AK20" s="15"/>
      <c r="AL20" s="15"/>
      <c r="AM20" s="15"/>
      <c r="AN20" s="15"/>
      <c r="AO20" s="15"/>
      <c r="AP20" s="15">
        <v>1011</v>
      </c>
      <c r="AQ20" s="15">
        <v>1316</v>
      </c>
      <c r="AR20" s="15"/>
      <c r="AS20" s="15"/>
      <c r="AT20" s="15">
        <v>77</v>
      </c>
      <c r="AU20" s="15">
        <v>150</v>
      </c>
      <c r="AV20" s="15">
        <v>2</v>
      </c>
      <c r="AW20" s="15">
        <v>2</v>
      </c>
      <c r="AX20" s="15">
        <v>1</v>
      </c>
      <c r="AY20" s="15">
        <v>1</v>
      </c>
      <c r="AZ20" s="15">
        <v>3</v>
      </c>
      <c r="BA20" s="15">
        <v>3</v>
      </c>
      <c r="BB20" s="15">
        <f t="shared" si="7"/>
        <v>3697</v>
      </c>
      <c r="BC20" s="15">
        <f t="shared" si="8"/>
        <v>3322</v>
      </c>
      <c r="BD20" s="15">
        <v>635</v>
      </c>
      <c r="BE20" s="15">
        <v>635</v>
      </c>
      <c r="BF20" s="15"/>
      <c r="BG20" s="15"/>
      <c r="BH20" s="15">
        <v>2945</v>
      </c>
      <c r="BI20" s="15">
        <v>2565</v>
      </c>
      <c r="BJ20" s="15">
        <v>117</v>
      </c>
      <c r="BK20" s="15">
        <v>122</v>
      </c>
    </row>
    <row r="21" spans="1:63" ht="18" customHeight="1">
      <c r="A21" s="140" t="s">
        <v>52</v>
      </c>
      <c r="B21" s="15">
        <f t="shared" si="0"/>
        <v>36348</v>
      </c>
      <c r="C21" s="15">
        <f t="shared" si="1"/>
        <v>36348</v>
      </c>
      <c r="D21" s="16">
        <f t="shared" si="2"/>
        <v>100</v>
      </c>
      <c r="E21" s="15"/>
      <c r="F21" s="15">
        <f t="shared" si="3"/>
        <v>17724</v>
      </c>
      <c r="G21" s="15">
        <f t="shared" si="9"/>
        <v>17724</v>
      </c>
      <c r="H21" s="16">
        <f t="shared" si="5"/>
        <v>100</v>
      </c>
      <c r="I21" s="15"/>
      <c r="J21" s="15">
        <v>3152</v>
      </c>
      <c r="K21" s="15">
        <v>3152</v>
      </c>
      <c r="L21" s="15">
        <v>11897</v>
      </c>
      <c r="M21" s="15">
        <v>11897</v>
      </c>
      <c r="N21" s="15">
        <v>988</v>
      </c>
      <c r="O21" s="15">
        <v>988</v>
      </c>
      <c r="P21" s="15"/>
      <c r="Q21" s="15"/>
      <c r="R21" s="15">
        <v>400</v>
      </c>
      <c r="S21" s="15">
        <v>400</v>
      </c>
      <c r="T21" s="15">
        <v>463</v>
      </c>
      <c r="U21" s="15">
        <v>463</v>
      </c>
      <c r="V21" s="15">
        <v>559</v>
      </c>
      <c r="W21" s="15">
        <v>559</v>
      </c>
      <c r="X21" s="15">
        <v>265</v>
      </c>
      <c r="Y21" s="15">
        <v>265</v>
      </c>
      <c r="Z21" s="15"/>
      <c r="AA21" s="15"/>
      <c r="AB21" s="21"/>
      <c r="AC21" s="21"/>
      <c r="AD21" s="15"/>
      <c r="AE21" s="15"/>
      <c r="AF21" s="15">
        <f t="shared" si="4"/>
        <v>13352</v>
      </c>
      <c r="AG21" s="15">
        <f t="shared" si="6"/>
        <v>13352</v>
      </c>
      <c r="AH21" s="15">
        <v>12176</v>
      </c>
      <c r="AI21" s="15">
        <v>12176</v>
      </c>
      <c r="AJ21" s="15"/>
      <c r="AK21" s="15"/>
      <c r="AL21" s="15">
        <v>483</v>
      </c>
      <c r="AM21" s="15">
        <v>483</v>
      </c>
      <c r="AN21" s="15"/>
      <c r="AO21" s="15"/>
      <c r="AP21" s="15">
        <v>693</v>
      </c>
      <c r="AQ21" s="15">
        <v>693</v>
      </c>
      <c r="AR21" s="15"/>
      <c r="AS21" s="15"/>
      <c r="AT21" s="15"/>
      <c r="AU21" s="15"/>
      <c r="AV21" s="15">
        <v>235</v>
      </c>
      <c r="AW21" s="15">
        <v>235</v>
      </c>
      <c r="AX21" s="15">
        <v>52</v>
      </c>
      <c r="AY21" s="15">
        <v>52</v>
      </c>
      <c r="AZ21" s="15"/>
      <c r="BA21" s="15"/>
      <c r="BB21" s="15">
        <f t="shared" si="7"/>
        <v>4985</v>
      </c>
      <c r="BC21" s="15">
        <f t="shared" si="8"/>
        <v>4985</v>
      </c>
      <c r="BD21" s="15">
        <v>225</v>
      </c>
      <c r="BE21" s="15">
        <v>225</v>
      </c>
      <c r="BF21" s="15"/>
      <c r="BG21" s="15"/>
      <c r="BH21" s="15">
        <v>4432</v>
      </c>
      <c r="BI21" s="15">
        <v>4432</v>
      </c>
      <c r="BJ21" s="15">
        <v>328</v>
      </c>
      <c r="BK21" s="15">
        <v>328</v>
      </c>
    </row>
    <row r="22" spans="1:63" ht="16.5" customHeight="1">
      <c r="A22" s="140" t="s">
        <v>53</v>
      </c>
      <c r="B22" s="15">
        <f t="shared" si="0"/>
        <v>35271</v>
      </c>
      <c r="C22" s="15">
        <f t="shared" si="1"/>
        <v>38717</v>
      </c>
      <c r="D22" s="16">
        <f t="shared" si="2"/>
        <v>109.77006605993593</v>
      </c>
      <c r="E22" s="15"/>
      <c r="F22" s="15">
        <f t="shared" si="3"/>
        <v>29983</v>
      </c>
      <c r="G22" s="15">
        <f t="shared" si="9"/>
        <v>32521</v>
      </c>
      <c r="H22" s="16">
        <f t="shared" si="5"/>
        <v>108.46479671814029</v>
      </c>
      <c r="I22" s="15"/>
      <c r="J22" s="15">
        <v>9412</v>
      </c>
      <c r="K22" s="23">
        <v>11410</v>
      </c>
      <c r="L22" s="15">
        <v>6449</v>
      </c>
      <c r="M22" s="23">
        <v>6780</v>
      </c>
      <c r="N22" s="15">
        <v>901</v>
      </c>
      <c r="O22" s="23">
        <v>1086</v>
      </c>
      <c r="P22" s="15">
        <v>50</v>
      </c>
      <c r="Q22" s="23">
        <v>50</v>
      </c>
      <c r="R22" s="23"/>
      <c r="S22" s="23"/>
      <c r="T22" s="23"/>
      <c r="U22" s="23"/>
      <c r="V22" s="23">
        <v>13171</v>
      </c>
      <c r="W22" s="23">
        <v>13195</v>
      </c>
      <c r="X22" s="23"/>
      <c r="Y22" s="23"/>
      <c r="Z22" s="23"/>
      <c r="AA22" s="23"/>
      <c r="AB22" s="24"/>
      <c r="AC22" s="21"/>
      <c r="AD22" s="23"/>
      <c r="AE22" s="23"/>
      <c r="AF22" s="15">
        <f t="shared" si="4"/>
        <v>2202</v>
      </c>
      <c r="AG22" s="15">
        <f t="shared" si="6"/>
        <v>2743</v>
      </c>
      <c r="AH22" s="15">
        <v>1247</v>
      </c>
      <c r="AI22" s="23">
        <v>1579</v>
      </c>
      <c r="AJ22" s="15"/>
      <c r="AK22" s="23"/>
      <c r="AL22" s="15"/>
      <c r="AM22" s="23">
        <v>250</v>
      </c>
      <c r="AN22" s="15">
        <v>955</v>
      </c>
      <c r="AO22" s="23">
        <v>914</v>
      </c>
      <c r="AP22" s="15"/>
      <c r="AQ22" s="23"/>
      <c r="AR22" s="15"/>
      <c r="AS22" s="23"/>
      <c r="AT22" s="15"/>
      <c r="AU22" s="23"/>
      <c r="AV22" s="15"/>
      <c r="AW22" s="23"/>
      <c r="AX22" s="15">
        <v>40</v>
      </c>
      <c r="AY22" s="23">
        <v>40</v>
      </c>
      <c r="AZ22" s="23"/>
      <c r="BA22" s="23"/>
      <c r="BB22" s="15">
        <f t="shared" si="7"/>
        <v>3046</v>
      </c>
      <c r="BC22" s="15">
        <f t="shared" si="8"/>
        <v>3413</v>
      </c>
      <c r="BD22" s="15">
        <v>947</v>
      </c>
      <c r="BE22" s="23">
        <v>947</v>
      </c>
      <c r="BF22" s="15"/>
      <c r="BG22" s="23"/>
      <c r="BH22" s="15">
        <v>2099</v>
      </c>
      <c r="BI22" s="23">
        <v>2316</v>
      </c>
      <c r="BJ22" s="15"/>
      <c r="BK22" s="23">
        <v>150</v>
      </c>
    </row>
    <row r="23" spans="1:63" ht="18" customHeight="1">
      <c r="A23" s="140" t="s">
        <v>54</v>
      </c>
      <c r="B23" s="15">
        <f t="shared" si="0"/>
        <v>17348</v>
      </c>
      <c r="C23" s="15">
        <f t="shared" si="1"/>
        <v>14618</v>
      </c>
      <c r="D23" s="16">
        <f t="shared" si="2"/>
        <v>84.26331565598339</v>
      </c>
      <c r="E23" s="15"/>
      <c r="F23" s="15">
        <f t="shared" si="3"/>
        <v>12134</v>
      </c>
      <c r="G23" s="15">
        <f t="shared" si="9"/>
        <v>9224</v>
      </c>
      <c r="H23" s="16">
        <f t="shared" si="5"/>
        <v>76.01780121971319</v>
      </c>
      <c r="I23" s="15"/>
      <c r="J23" s="15">
        <v>6995</v>
      </c>
      <c r="K23" s="15">
        <v>5583</v>
      </c>
      <c r="L23" s="15">
        <v>2543</v>
      </c>
      <c r="M23" s="15">
        <v>2132</v>
      </c>
      <c r="N23" s="15">
        <v>1379</v>
      </c>
      <c r="O23" s="15">
        <v>1129</v>
      </c>
      <c r="P23" s="15"/>
      <c r="Q23" s="15"/>
      <c r="R23" s="15"/>
      <c r="S23" s="15"/>
      <c r="T23" s="15">
        <v>60</v>
      </c>
      <c r="U23" s="15">
        <v>60</v>
      </c>
      <c r="V23" s="15">
        <v>1007</v>
      </c>
      <c r="W23" s="15">
        <v>140</v>
      </c>
      <c r="X23" s="15">
        <v>150</v>
      </c>
      <c r="Y23" s="15">
        <v>180</v>
      </c>
      <c r="Z23" s="15"/>
      <c r="AA23" s="15"/>
      <c r="AB23" s="21"/>
      <c r="AC23" s="24"/>
      <c r="AD23" s="15"/>
      <c r="AE23" s="23"/>
      <c r="AF23" s="15">
        <f t="shared" si="4"/>
        <v>4116</v>
      </c>
      <c r="AG23" s="15">
        <f t="shared" si="6"/>
        <v>4276</v>
      </c>
      <c r="AH23" s="15">
        <v>4116</v>
      </c>
      <c r="AI23" s="15">
        <v>4276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>
        <f t="shared" si="7"/>
        <v>1098</v>
      </c>
      <c r="BC23" s="15">
        <f t="shared" si="8"/>
        <v>1118</v>
      </c>
      <c r="BD23" s="15"/>
      <c r="BE23" s="15"/>
      <c r="BF23" s="15"/>
      <c r="BG23" s="15"/>
      <c r="BH23" s="15">
        <v>1018</v>
      </c>
      <c r="BI23" s="15">
        <v>1018</v>
      </c>
      <c r="BJ23" s="15">
        <v>80</v>
      </c>
      <c r="BK23" s="15">
        <v>100</v>
      </c>
    </row>
    <row r="24" spans="1:63" ht="16.5" customHeight="1">
      <c r="A24" s="140" t="s">
        <v>55</v>
      </c>
      <c r="B24" s="15">
        <f t="shared" si="0"/>
        <v>38447</v>
      </c>
      <c r="C24" s="15">
        <f t="shared" si="1"/>
        <v>39827</v>
      </c>
      <c r="D24" s="16">
        <f t="shared" si="2"/>
        <v>103.58935677686165</v>
      </c>
      <c r="E24" s="15"/>
      <c r="F24" s="15">
        <f t="shared" si="3"/>
        <v>22673</v>
      </c>
      <c r="G24" s="15">
        <f t="shared" si="9"/>
        <v>23778</v>
      </c>
      <c r="H24" s="16">
        <f t="shared" si="5"/>
        <v>104.87363824813656</v>
      </c>
      <c r="I24" s="15"/>
      <c r="J24" s="23">
        <v>8052</v>
      </c>
      <c r="K24" s="23">
        <v>9064</v>
      </c>
      <c r="L24" s="23">
        <v>8044</v>
      </c>
      <c r="M24" s="23">
        <v>8847</v>
      </c>
      <c r="N24" s="23">
        <v>1922</v>
      </c>
      <c r="O24" s="23">
        <v>1940</v>
      </c>
      <c r="P24" s="23">
        <v>391</v>
      </c>
      <c r="Q24" s="23">
        <v>160</v>
      </c>
      <c r="R24" s="15">
        <v>322</v>
      </c>
      <c r="S24" s="15">
        <v>156</v>
      </c>
      <c r="T24" s="15">
        <v>349</v>
      </c>
      <c r="U24" s="15">
        <v>360</v>
      </c>
      <c r="V24" s="15">
        <v>2798</v>
      </c>
      <c r="W24" s="15">
        <v>2798</v>
      </c>
      <c r="X24" s="15">
        <v>795</v>
      </c>
      <c r="Y24" s="15">
        <v>453</v>
      </c>
      <c r="Z24" s="15"/>
      <c r="AA24" s="15"/>
      <c r="AB24" s="21"/>
      <c r="AC24" s="21"/>
      <c r="AD24" s="15"/>
      <c r="AE24" s="23"/>
      <c r="AF24" s="15">
        <f t="shared" si="4"/>
        <v>12215</v>
      </c>
      <c r="AG24" s="15">
        <f t="shared" si="6"/>
        <v>12910</v>
      </c>
      <c r="AH24" s="23">
        <v>8205</v>
      </c>
      <c r="AI24" s="23">
        <v>7601</v>
      </c>
      <c r="AJ24" s="23">
        <v>1400</v>
      </c>
      <c r="AK24" s="23">
        <v>2300</v>
      </c>
      <c r="AL24" s="23">
        <v>2112</v>
      </c>
      <c r="AM24" s="23">
        <v>1944</v>
      </c>
      <c r="AN24" s="23">
        <v>448</v>
      </c>
      <c r="AO24" s="23">
        <v>820</v>
      </c>
      <c r="AP24" s="23">
        <v>50</v>
      </c>
      <c r="AQ24" s="23">
        <v>245</v>
      </c>
      <c r="AR24" s="23"/>
      <c r="AS24" s="23"/>
      <c r="AT24" s="23"/>
      <c r="AU24" s="23"/>
      <c r="AV24" s="23">
        <v>8</v>
      </c>
      <c r="AW24" s="23">
        <v>8</v>
      </c>
      <c r="AX24" s="23">
        <v>42</v>
      </c>
      <c r="AY24" s="23">
        <v>42</v>
      </c>
      <c r="AZ24" s="23"/>
      <c r="BA24" s="23"/>
      <c r="BB24" s="15">
        <f t="shared" si="7"/>
        <v>3509</v>
      </c>
      <c r="BC24" s="15">
        <f t="shared" si="8"/>
        <v>3089</v>
      </c>
      <c r="BD24" s="23">
        <v>1473</v>
      </c>
      <c r="BE24" s="23">
        <v>443</v>
      </c>
      <c r="BF24" s="23"/>
      <c r="BG24" s="23"/>
      <c r="BH24" s="23">
        <v>1858</v>
      </c>
      <c r="BI24" s="23">
        <v>2105</v>
      </c>
      <c r="BJ24" s="23">
        <v>178</v>
      </c>
      <c r="BK24" s="23">
        <v>541</v>
      </c>
    </row>
    <row r="25" spans="1:63" ht="17.25" customHeight="1">
      <c r="A25" s="140" t="s">
        <v>56</v>
      </c>
      <c r="B25" s="15">
        <f t="shared" si="0"/>
        <v>63008</v>
      </c>
      <c r="C25" s="15">
        <f t="shared" si="1"/>
        <v>66219</v>
      </c>
      <c r="D25" s="16">
        <f t="shared" si="2"/>
        <v>105.09617826307772</v>
      </c>
      <c r="E25" s="15"/>
      <c r="F25" s="15">
        <f t="shared" si="3"/>
        <v>40197</v>
      </c>
      <c r="G25" s="15">
        <f t="shared" si="9"/>
        <v>42639</v>
      </c>
      <c r="H25" s="16">
        <f t="shared" si="5"/>
        <v>106.0750802298679</v>
      </c>
      <c r="I25" s="15"/>
      <c r="J25" s="15">
        <v>24322</v>
      </c>
      <c r="K25" s="15">
        <v>26457</v>
      </c>
      <c r="L25" s="15">
        <v>13485</v>
      </c>
      <c r="M25" s="15">
        <v>13741</v>
      </c>
      <c r="N25" s="15">
        <v>734</v>
      </c>
      <c r="O25" s="23">
        <v>734</v>
      </c>
      <c r="P25" s="15"/>
      <c r="Q25" s="15"/>
      <c r="R25" s="23"/>
      <c r="S25" s="23"/>
      <c r="T25" s="23">
        <v>174</v>
      </c>
      <c r="U25" s="23">
        <v>126</v>
      </c>
      <c r="V25" s="23">
        <v>482</v>
      </c>
      <c r="W25" s="23">
        <v>581</v>
      </c>
      <c r="X25" s="23"/>
      <c r="Y25" s="23"/>
      <c r="Z25" s="23"/>
      <c r="AA25" s="23"/>
      <c r="AB25" s="24">
        <v>1000</v>
      </c>
      <c r="AC25" s="21">
        <v>1000</v>
      </c>
      <c r="AD25" s="23"/>
      <c r="AE25" s="15"/>
      <c r="AF25" s="15">
        <f t="shared" si="4"/>
        <v>20225</v>
      </c>
      <c r="AG25" s="15">
        <f t="shared" si="6"/>
        <v>21343</v>
      </c>
      <c r="AH25" s="15">
        <v>9078</v>
      </c>
      <c r="AI25" s="15">
        <v>10621</v>
      </c>
      <c r="AJ25" s="15">
        <v>9647</v>
      </c>
      <c r="AK25" s="15">
        <v>9149</v>
      </c>
      <c r="AL25" s="15">
        <v>392</v>
      </c>
      <c r="AM25" s="15">
        <v>212</v>
      </c>
      <c r="AN25" s="15">
        <v>1014</v>
      </c>
      <c r="AO25" s="15">
        <v>1241</v>
      </c>
      <c r="AP25" s="15">
        <v>94</v>
      </c>
      <c r="AQ25" s="15">
        <v>120</v>
      </c>
      <c r="AR25" s="15"/>
      <c r="AS25" s="15"/>
      <c r="AT25" s="15"/>
      <c r="AU25" s="15"/>
      <c r="AV25" s="15">
        <v>764</v>
      </c>
      <c r="AW25" s="15">
        <v>668</v>
      </c>
      <c r="AX25" s="15">
        <v>127</v>
      </c>
      <c r="AY25" s="15">
        <v>132</v>
      </c>
      <c r="AZ25" s="15"/>
      <c r="BA25" s="15"/>
      <c r="BB25" s="15">
        <f t="shared" si="7"/>
        <v>1695</v>
      </c>
      <c r="BC25" s="15">
        <f t="shared" si="8"/>
        <v>1437</v>
      </c>
      <c r="BD25" s="15">
        <v>100</v>
      </c>
      <c r="BE25" s="15">
        <v>90</v>
      </c>
      <c r="BF25" s="15"/>
      <c r="BG25" s="15"/>
      <c r="BH25" s="15">
        <v>1485</v>
      </c>
      <c r="BI25" s="15">
        <v>1237</v>
      </c>
      <c r="BJ25" s="15">
        <v>110</v>
      </c>
      <c r="BK25" s="15">
        <v>110</v>
      </c>
    </row>
    <row r="26" spans="1:91" ht="16.5" customHeight="1">
      <c r="A26" s="140" t="s">
        <v>57</v>
      </c>
      <c r="B26" s="180">
        <f t="shared" si="0"/>
        <v>61361</v>
      </c>
      <c r="C26" s="180">
        <f>G26+AG26+AW26+AY26+BC26+BA26</f>
        <v>65197</v>
      </c>
      <c r="D26" s="181">
        <f t="shared" si="2"/>
        <v>106.25152784341844</v>
      </c>
      <c r="E26" s="180"/>
      <c r="F26" s="180">
        <v>25714</v>
      </c>
      <c r="G26" s="180">
        <f t="shared" si="9"/>
        <v>26824</v>
      </c>
      <c r="H26" s="181">
        <f>G26/F26*100</f>
        <v>104.31671463016256</v>
      </c>
      <c r="I26" s="180"/>
      <c r="J26" s="180">
        <v>1447</v>
      </c>
      <c r="K26" s="180">
        <v>1882</v>
      </c>
      <c r="L26" s="180">
        <v>20445</v>
      </c>
      <c r="M26" s="182">
        <v>19512</v>
      </c>
      <c r="N26" s="180">
        <v>840</v>
      </c>
      <c r="O26" s="180">
        <v>1214</v>
      </c>
      <c r="P26" s="180">
        <v>1269</v>
      </c>
      <c r="Q26" s="180">
        <v>2468</v>
      </c>
      <c r="R26" s="180">
        <v>271</v>
      </c>
      <c r="S26" s="180">
        <v>151</v>
      </c>
      <c r="T26" s="180">
        <v>310</v>
      </c>
      <c r="U26" s="180">
        <v>410</v>
      </c>
      <c r="V26" s="180">
        <v>772</v>
      </c>
      <c r="W26" s="180">
        <v>772</v>
      </c>
      <c r="X26" s="180">
        <v>300</v>
      </c>
      <c r="Y26" s="180">
        <v>340</v>
      </c>
      <c r="Z26" s="180"/>
      <c r="AA26" s="180"/>
      <c r="AB26" s="183">
        <v>60</v>
      </c>
      <c r="AC26" s="184">
        <v>75</v>
      </c>
      <c r="AD26" s="180"/>
      <c r="AE26" s="180"/>
      <c r="AF26" s="180">
        <f t="shared" si="4"/>
        <v>28788</v>
      </c>
      <c r="AG26" s="180">
        <f t="shared" si="6"/>
        <v>31066</v>
      </c>
      <c r="AH26" s="180">
        <v>23025</v>
      </c>
      <c r="AI26" s="180">
        <v>25192</v>
      </c>
      <c r="AJ26" s="180">
        <v>1083</v>
      </c>
      <c r="AK26" s="180">
        <v>1083</v>
      </c>
      <c r="AL26" s="180">
        <v>3248</v>
      </c>
      <c r="AM26" s="180">
        <v>3066</v>
      </c>
      <c r="AN26" s="180">
        <v>924</v>
      </c>
      <c r="AO26" s="180">
        <v>1067</v>
      </c>
      <c r="AP26" s="180">
        <v>508</v>
      </c>
      <c r="AQ26" s="180">
        <v>628</v>
      </c>
      <c r="AR26" s="180"/>
      <c r="AS26" s="180">
        <v>30</v>
      </c>
      <c r="AT26" s="180"/>
      <c r="AU26" s="180"/>
      <c r="AV26" s="180">
        <v>20</v>
      </c>
      <c r="AW26" s="180">
        <v>35</v>
      </c>
      <c r="AX26" s="180"/>
      <c r="AY26" s="180"/>
      <c r="AZ26" s="180"/>
      <c r="BA26" s="180"/>
      <c r="BB26" s="180">
        <f t="shared" si="7"/>
        <v>6839</v>
      </c>
      <c r="BC26" s="180">
        <f t="shared" si="8"/>
        <v>7272</v>
      </c>
      <c r="BD26" s="180">
        <v>3414</v>
      </c>
      <c r="BE26" s="180">
        <v>3342</v>
      </c>
      <c r="BF26" s="180">
        <v>210</v>
      </c>
      <c r="BG26" s="180">
        <v>200</v>
      </c>
      <c r="BH26" s="180">
        <v>2995</v>
      </c>
      <c r="BI26" s="180">
        <v>3502</v>
      </c>
      <c r="BJ26" s="180">
        <v>220</v>
      </c>
      <c r="BK26" s="180">
        <v>228</v>
      </c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</row>
    <row r="27" spans="1:64" s="3" customFormat="1" ht="16.5" customHeight="1">
      <c r="A27" s="140" t="s">
        <v>58</v>
      </c>
      <c r="B27" s="180">
        <f t="shared" si="0"/>
        <v>765</v>
      </c>
      <c r="C27" s="180">
        <f t="shared" si="1"/>
        <v>765</v>
      </c>
      <c r="D27" s="181">
        <f t="shared" si="2"/>
        <v>100</v>
      </c>
      <c r="E27" s="180"/>
      <c r="F27" s="180">
        <f t="shared" si="3"/>
        <v>300</v>
      </c>
      <c r="G27" s="180">
        <f t="shared" si="9"/>
        <v>300</v>
      </c>
      <c r="H27" s="181">
        <f t="shared" si="5"/>
        <v>100</v>
      </c>
      <c r="I27" s="180"/>
      <c r="J27" s="180">
        <v>200</v>
      </c>
      <c r="K27" s="180">
        <v>200</v>
      </c>
      <c r="L27" s="180">
        <v>100</v>
      </c>
      <c r="M27" s="180">
        <v>100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3"/>
      <c r="AC27" s="184"/>
      <c r="AD27" s="180"/>
      <c r="AE27" s="180"/>
      <c r="AF27" s="180">
        <f t="shared" si="4"/>
        <v>100</v>
      </c>
      <c r="AG27" s="180">
        <f t="shared" si="6"/>
        <v>100</v>
      </c>
      <c r="AH27" s="180">
        <v>100</v>
      </c>
      <c r="AI27" s="180">
        <v>100</v>
      </c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>
        <v>186</v>
      </c>
      <c r="AW27" s="180">
        <v>186</v>
      </c>
      <c r="AX27" s="180">
        <v>179</v>
      </c>
      <c r="AY27" s="180">
        <v>179</v>
      </c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54"/>
    </row>
    <row r="28" spans="1:64" s="30" customFormat="1" ht="15.75">
      <c r="A28" s="26" t="s">
        <v>59</v>
      </c>
      <c r="B28" s="27">
        <f>SUM(B6:B27)</f>
        <v>663851</v>
      </c>
      <c r="C28" s="27">
        <f>SUM(C6:C27)</f>
        <v>689195.5</v>
      </c>
      <c r="D28" s="28">
        <f t="shared" si="2"/>
        <v>103.81779947608725</v>
      </c>
      <c r="E28" s="27">
        <f>SUM(E6:E27)</f>
        <v>0</v>
      </c>
      <c r="F28" s="27">
        <f>SUM(F7:F27)</f>
        <v>339978</v>
      </c>
      <c r="G28" s="27">
        <f>SUM(G7:G27)</f>
        <v>355493</v>
      </c>
      <c r="H28" s="28">
        <f t="shared" si="5"/>
        <v>104.56353058139057</v>
      </c>
      <c r="I28" s="27">
        <f>SUM(I7:I26)</f>
        <v>0</v>
      </c>
      <c r="J28" s="25">
        <f>SUM(J6:J27)</f>
        <v>108464</v>
      </c>
      <c r="K28" s="25">
        <f>SUM(K6:K27)</f>
        <v>120587</v>
      </c>
      <c r="L28" s="25">
        <f>SUM(L6:L27)</f>
        <v>158261</v>
      </c>
      <c r="M28" s="25">
        <f>SUM(M6:M27)</f>
        <v>162041</v>
      </c>
      <c r="N28" s="25">
        <f aca="true" t="shared" si="10" ref="N28:V28">SUM(N6:N26)</f>
        <v>27897</v>
      </c>
      <c r="O28" s="25">
        <f t="shared" si="10"/>
        <v>28304</v>
      </c>
      <c r="P28" s="25">
        <f t="shared" si="10"/>
        <v>4147</v>
      </c>
      <c r="Q28" s="25">
        <f t="shared" si="10"/>
        <v>5070</v>
      </c>
      <c r="R28" s="25">
        <f t="shared" si="10"/>
        <v>3446</v>
      </c>
      <c r="S28" s="25">
        <f t="shared" si="10"/>
        <v>4049</v>
      </c>
      <c r="T28" s="25">
        <f t="shared" si="10"/>
        <v>4940</v>
      </c>
      <c r="U28" s="25">
        <f t="shared" si="10"/>
        <v>4935</v>
      </c>
      <c r="V28" s="25">
        <f t="shared" si="10"/>
        <v>28067</v>
      </c>
      <c r="W28" s="25">
        <f>SUM(W7:W26)</f>
        <v>26507</v>
      </c>
      <c r="X28" s="25">
        <f>SUM(X6:X26)</f>
        <v>1660</v>
      </c>
      <c r="Y28" s="25">
        <f>SUM(Y7:Y26)</f>
        <v>1543</v>
      </c>
      <c r="Z28" s="25">
        <f aca="true" t="shared" si="11" ref="Z28:AE28">SUM(Z6:Z26)</f>
        <v>391</v>
      </c>
      <c r="AA28" s="25">
        <f t="shared" si="11"/>
        <v>483</v>
      </c>
      <c r="AB28" s="25">
        <f t="shared" si="11"/>
        <v>1310</v>
      </c>
      <c r="AC28" s="25">
        <f t="shared" si="11"/>
        <v>1283</v>
      </c>
      <c r="AD28" s="25">
        <f t="shared" si="11"/>
        <v>1395</v>
      </c>
      <c r="AE28" s="25">
        <f t="shared" si="11"/>
        <v>691</v>
      </c>
      <c r="AF28" s="25">
        <f aca="true" t="shared" si="12" ref="AF28:AS28">SUM(AF6:AF27)</f>
        <v>245554</v>
      </c>
      <c r="AG28" s="25">
        <f t="shared" si="12"/>
        <v>254428</v>
      </c>
      <c r="AH28" s="25">
        <f t="shared" si="12"/>
        <v>201164</v>
      </c>
      <c r="AI28" s="25">
        <f t="shared" si="12"/>
        <v>208796</v>
      </c>
      <c r="AJ28" s="25">
        <f t="shared" si="12"/>
        <v>12130</v>
      </c>
      <c r="AK28" s="25">
        <f t="shared" si="12"/>
        <v>12532</v>
      </c>
      <c r="AL28" s="25">
        <f t="shared" si="12"/>
        <v>8219</v>
      </c>
      <c r="AM28" s="25">
        <f t="shared" si="12"/>
        <v>8211</v>
      </c>
      <c r="AN28" s="25">
        <f t="shared" si="12"/>
        <v>11559</v>
      </c>
      <c r="AO28" s="25">
        <f t="shared" si="12"/>
        <v>11764</v>
      </c>
      <c r="AP28" s="25">
        <f t="shared" si="12"/>
        <v>6694</v>
      </c>
      <c r="AQ28" s="25">
        <f t="shared" si="12"/>
        <v>8748</v>
      </c>
      <c r="AR28" s="25">
        <f t="shared" si="12"/>
        <v>5131</v>
      </c>
      <c r="AS28" s="25">
        <f t="shared" si="12"/>
        <v>3804</v>
      </c>
      <c r="AT28" s="25">
        <f>SUM(AT6:AT26)</f>
        <v>657</v>
      </c>
      <c r="AU28" s="25">
        <f>SUM(AU6:AU26)</f>
        <v>573</v>
      </c>
      <c r="AV28" s="25">
        <f>SUM(AV6:AV27)</f>
        <v>1594.4</v>
      </c>
      <c r="AW28" s="25">
        <f>SUM(AW6:AW27)</f>
        <v>1467.4</v>
      </c>
      <c r="AX28" s="25">
        <f>SUM(AX6:AX27)</f>
        <v>1617.6</v>
      </c>
      <c r="AY28" s="25">
        <f>SUM(AY6:AY27)</f>
        <v>1716.1</v>
      </c>
      <c r="AZ28" s="25">
        <f>SUM(AZ6:AZ26)</f>
        <v>3</v>
      </c>
      <c r="BA28" s="25">
        <f>SUM(BA6:BA26)</f>
        <v>3</v>
      </c>
      <c r="BB28" s="27">
        <f>SUM(BB6:BB26)</f>
        <v>75104</v>
      </c>
      <c r="BC28" s="25">
        <f>SUM(BC7:BC26)</f>
        <v>76088</v>
      </c>
      <c r="BD28" s="25">
        <f>SUM(BD6:BD26)</f>
        <v>13467</v>
      </c>
      <c r="BE28" s="25">
        <f>SUM(BE7:BE26)</f>
        <v>11305</v>
      </c>
      <c r="BF28" s="25">
        <f>SUM(BF6:BF26)</f>
        <v>510</v>
      </c>
      <c r="BG28" s="25">
        <f>SUM(BG6:BG26)</f>
        <v>220</v>
      </c>
      <c r="BH28" s="25">
        <f>SUM(BH6:BH26)</f>
        <v>55110</v>
      </c>
      <c r="BI28" s="25">
        <f>SUM(BI7:BI26)</f>
        <v>57338</v>
      </c>
      <c r="BJ28" s="25">
        <f>SUM(BJ6:BJ26)</f>
        <v>6017</v>
      </c>
      <c r="BK28" s="25">
        <f>SUM(BK7:BK26)</f>
        <v>7225</v>
      </c>
      <c r="BL28" s="29"/>
    </row>
    <row r="29" spans="1:64" s="30" customFormat="1" ht="15.75">
      <c r="A29" s="31" t="s">
        <v>60</v>
      </c>
      <c r="B29" s="32">
        <v>640294.5</v>
      </c>
      <c r="C29" s="32">
        <v>651232</v>
      </c>
      <c r="D29" s="34">
        <v>101.7</v>
      </c>
      <c r="E29" s="33">
        <v>0</v>
      </c>
      <c r="F29" s="33">
        <v>308102.5</v>
      </c>
      <c r="G29" s="33">
        <v>315321</v>
      </c>
      <c r="H29" s="34">
        <v>102.34288913592067</v>
      </c>
      <c r="I29" s="33">
        <v>0</v>
      </c>
      <c r="J29" s="31">
        <v>112796</v>
      </c>
      <c r="K29" s="33">
        <v>114114</v>
      </c>
      <c r="L29" s="31">
        <v>128844.5</v>
      </c>
      <c r="M29" s="33">
        <v>134294</v>
      </c>
      <c r="N29" s="31">
        <v>34553</v>
      </c>
      <c r="O29" s="33">
        <v>34866</v>
      </c>
      <c r="P29" s="31">
        <v>4680</v>
      </c>
      <c r="Q29" s="33">
        <v>3211</v>
      </c>
      <c r="R29" s="31">
        <v>1344</v>
      </c>
      <c r="S29" s="33">
        <v>1516</v>
      </c>
      <c r="T29" s="31">
        <v>6320</v>
      </c>
      <c r="U29" s="33">
        <v>6154</v>
      </c>
      <c r="V29" s="31">
        <v>13900</v>
      </c>
      <c r="W29" s="33">
        <v>16156</v>
      </c>
      <c r="X29" s="31">
        <v>1604</v>
      </c>
      <c r="Y29" s="33">
        <v>1493</v>
      </c>
      <c r="Z29" s="31">
        <v>1154</v>
      </c>
      <c r="AA29" s="33">
        <v>1152</v>
      </c>
      <c r="AB29" s="33">
        <v>2757</v>
      </c>
      <c r="AC29" s="33">
        <v>1334</v>
      </c>
      <c r="AD29" s="31">
        <v>150</v>
      </c>
      <c r="AE29" s="31">
        <v>1031</v>
      </c>
      <c r="AF29" s="31">
        <v>251343</v>
      </c>
      <c r="AG29" s="31">
        <v>261848</v>
      </c>
      <c r="AH29" s="31">
        <v>203632</v>
      </c>
      <c r="AI29" s="33">
        <v>212207</v>
      </c>
      <c r="AJ29" s="31">
        <v>12186</v>
      </c>
      <c r="AK29" s="33">
        <v>11925</v>
      </c>
      <c r="AL29" s="31">
        <v>5921</v>
      </c>
      <c r="AM29" s="33">
        <v>6784</v>
      </c>
      <c r="AN29" s="31">
        <v>17157</v>
      </c>
      <c r="AO29" s="33">
        <v>12594</v>
      </c>
      <c r="AP29" s="31">
        <v>5024</v>
      </c>
      <c r="AQ29" s="33">
        <v>9468</v>
      </c>
      <c r="AR29" s="31">
        <v>5332</v>
      </c>
      <c r="AS29" s="33">
        <v>7460</v>
      </c>
      <c r="AT29" s="31">
        <v>135</v>
      </c>
      <c r="AU29" s="33">
        <v>60</v>
      </c>
      <c r="AV29" s="31">
        <v>1477.9</v>
      </c>
      <c r="AW29" s="33">
        <v>1478.8</v>
      </c>
      <c r="AX29" s="31">
        <v>1181.1</v>
      </c>
      <c r="AY29" s="33">
        <v>1422.2</v>
      </c>
      <c r="AZ29" s="33">
        <v>12</v>
      </c>
      <c r="BA29" s="33">
        <v>13</v>
      </c>
      <c r="BB29" s="31">
        <v>78178</v>
      </c>
      <c r="BC29" s="31">
        <v>71149</v>
      </c>
      <c r="BD29" s="31">
        <v>11556</v>
      </c>
      <c r="BE29" s="33">
        <v>11074</v>
      </c>
      <c r="BF29" s="31">
        <v>340</v>
      </c>
      <c r="BG29" s="31">
        <v>0</v>
      </c>
      <c r="BH29" s="31">
        <v>60269</v>
      </c>
      <c r="BI29" s="33">
        <v>52504</v>
      </c>
      <c r="BJ29" s="31">
        <v>6003</v>
      </c>
      <c r="BK29" s="33">
        <v>7561</v>
      </c>
      <c r="BL29" s="29"/>
    </row>
  </sheetData>
  <sheetProtection selectLockedCells="1" selectUnlockedCells="1"/>
  <mergeCells count="35">
    <mergeCell ref="BH4:BI4"/>
    <mergeCell ref="BJ4:BK4"/>
    <mergeCell ref="AT4:AU4"/>
    <mergeCell ref="BB4:BC4"/>
    <mergeCell ref="BD4:BE4"/>
    <mergeCell ref="BF4:BG4"/>
    <mergeCell ref="Z4:AA4"/>
    <mergeCell ref="AB4:AC4"/>
    <mergeCell ref="AD4:AE4"/>
    <mergeCell ref="AF4:AG4"/>
    <mergeCell ref="BB3:BK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AF3:AU3"/>
    <mergeCell ref="AV3:AW4"/>
    <mergeCell ref="AX3:AY4"/>
    <mergeCell ref="AZ3:BA4"/>
    <mergeCell ref="AH4:AI4"/>
    <mergeCell ref="AJ4:AK4"/>
    <mergeCell ref="AL4:AM4"/>
    <mergeCell ref="AN4:AO4"/>
    <mergeCell ref="AP4:AQ4"/>
    <mergeCell ref="AR4:AS4"/>
    <mergeCell ref="B1:L1"/>
    <mergeCell ref="K2:Q2"/>
    <mergeCell ref="A3:A5"/>
    <mergeCell ref="B3:E4"/>
    <mergeCell ref="F3:O3"/>
  </mergeCells>
  <printOptions horizontalCentered="1" verticalCentered="1"/>
  <pageMargins left="0.19652777777777777" right="0.2361111111111111" top="0.31527777777777777" bottom="0.19652777777777777" header="0.5118055555555555" footer="0.5118055555555555"/>
  <pageSetup horizontalDpi="300" verticalDpi="300" orientation="landscape" paperSize="9" scale="99" r:id="rId1"/>
  <colBreaks count="3" manualBreakCount="3">
    <brk id="15" max="65535" man="1"/>
    <brk id="31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SheetLayoutView="100" workbookViewId="0" topLeftCell="A1">
      <selection activeCell="H25" sqref="H25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5"/>
      <c r="B1" s="36"/>
      <c r="C1" s="36"/>
      <c r="D1" s="36"/>
      <c r="E1" s="36"/>
      <c r="F1" s="36"/>
    </row>
    <row r="2" spans="1:9" ht="18.75">
      <c r="A2" s="216" t="s">
        <v>61</v>
      </c>
      <c r="B2" s="216"/>
      <c r="C2" s="216"/>
      <c r="D2" s="216"/>
      <c r="E2" s="216"/>
      <c r="F2" s="217"/>
      <c r="G2" s="217"/>
      <c r="I2" s="37">
        <v>43636</v>
      </c>
    </row>
    <row r="3" spans="1:9" ht="19.5" thickBot="1">
      <c r="A3" s="36"/>
      <c r="B3" s="36"/>
      <c r="C3" s="36"/>
      <c r="D3" s="36"/>
      <c r="E3" s="36"/>
      <c r="I3" s="38" t="s">
        <v>62</v>
      </c>
    </row>
    <row r="4" spans="1:9" ht="12.75" customHeight="1" thickBot="1">
      <c r="A4" s="221" t="s">
        <v>63</v>
      </c>
      <c r="B4" s="222" t="s">
        <v>64</v>
      </c>
      <c r="C4" s="222"/>
      <c r="D4" s="222"/>
      <c r="E4" s="223" t="s">
        <v>65</v>
      </c>
      <c r="F4" s="220" t="s">
        <v>66</v>
      </c>
      <c r="G4" s="218" t="s">
        <v>106</v>
      </c>
      <c r="H4" s="218" t="s">
        <v>109</v>
      </c>
      <c r="I4" s="218" t="s">
        <v>108</v>
      </c>
    </row>
    <row r="5" spans="1:9" ht="13.5" customHeight="1" thickBot="1">
      <c r="A5" s="221"/>
      <c r="B5" s="222"/>
      <c r="C5" s="222"/>
      <c r="D5" s="222"/>
      <c r="E5" s="223"/>
      <c r="F5" s="220"/>
      <c r="G5" s="218"/>
      <c r="H5" s="224"/>
      <c r="I5" s="218"/>
    </row>
    <row r="6" spans="1:9" ht="33.75" customHeight="1" thickBot="1">
      <c r="A6" s="221"/>
      <c r="B6" s="159" t="s">
        <v>33</v>
      </c>
      <c r="C6" s="160" t="s">
        <v>34</v>
      </c>
      <c r="D6" s="161" t="s">
        <v>35</v>
      </c>
      <c r="E6" s="223"/>
      <c r="F6" s="220"/>
      <c r="G6" s="219"/>
      <c r="H6" s="225"/>
      <c r="I6" s="219"/>
    </row>
    <row r="7" spans="1:9" ht="18.75">
      <c r="A7" s="162"/>
      <c r="B7" s="163"/>
      <c r="C7" s="164"/>
      <c r="D7" s="165"/>
      <c r="E7" s="166"/>
      <c r="F7" s="167"/>
      <c r="G7" s="197"/>
      <c r="H7" s="197"/>
      <c r="I7" s="197"/>
    </row>
    <row r="8" spans="1:9" ht="18.75">
      <c r="A8" s="188" t="s">
        <v>37</v>
      </c>
      <c r="B8" s="168">
        <v>475</v>
      </c>
      <c r="C8" s="169">
        <v>475</v>
      </c>
      <c r="D8" s="170">
        <f aca="true" t="shared" si="0" ref="D8:D28">C8/B8*100</f>
        <v>100</v>
      </c>
      <c r="E8" s="157">
        <v>255</v>
      </c>
      <c r="F8" s="158">
        <v>0</v>
      </c>
      <c r="G8" s="158">
        <v>34</v>
      </c>
      <c r="H8" s="158"/>
      <c r="I8" s="158"/>
    </row>
    <row r="9" spans="1:9" s="1" customFormat="1" ht="18.75">
      <c r="A9" s="188" t="s">
        <v>67</v>
      </c>
      <c r="B9" s="134">
        <v>6420</v>
      </c>
      <c r="C9" s="155">
        <v>6420</v>
      </c>
      <c r="D9" s="170">
        <f t="shared" si="0"/>
        <v>100</v>
      </c>
      <c r="E9" s="157">
        <v>6252</v>
      </c>
      <c r="F9" s="158">
        <v>5520</v>
      </c>
      <c r="G9" s="158">
        <v>850</v>
      </c>
      <c r="H9" s="158">
        <v>100</v>
      </c>
      <c r="I9" s="158"/>
    </row>
    <row r="10" spans="1:9" s="1" customFormat="1" ht="18.75">
      <c r="A10" s="188" t="s">
        <v>68</v>
      </c>
      <c r="B10" s="134">
        <v>10177</v>
      </c>
      <c r="C10" s="155">
        <v>10177</v>
      </c>
      <c r="D10" s="156">
        <f t="shared" si="0"/>
        <v>100</v>
      </c>
      <c r="E10" s="157">
        <v>25443</v>
      </c>
      <c r="F10" s="158">
        <v>2920</v>
      </c>
      <c r="G10" s="158">
        <v>2306</v>
      </c>
      <c r="H10" s="158"/>
      <c r="I10" s="158">
        <v>4492</v>
      </c>
    </row>
    <row r="11" spans="1:9" s="1" customFormat="1" ht="18.75">
      <c r="A11" s="188" t="s">
        <v>40</v>
      </c>
      <c r="B11" s="134">
        <v>1830</v>
      </c>
      <c r="C11" s="155">
        <v>1830</v>
      </c>
      <c r="D11" s="156">
        <f t="shared" si="0"/>
        <v>100</v>
      </c>
      <c r="E11" s="157">
        <v>4500</v>
      </c>
      <c r="F11" s="158">
        <v>0</v>
      </c>
      <c r="G11" s="158">
        <v>730</v>
      </c>
      <c r="H11" s="158"/>
      <c r="I11" s="158">
        <v>100</v>
      </c>
    </row>
    <row r="12" spans="1:9" s="1" customFormat="1" ht="18.75">
      <c r="A12" s="188" t="s">
        <v>41</v>
      </c>
      <c r="B12" s="134">
        <v>10000</v>
      </c>
      <c r="C12" s="155">
        <v>10000</v>
      </c>
      <c r="D12" s="156">
        <f t="shared" si="0"/>
        <v>100</v>
      </c>
      <c r="E12" s="157">
        <v>44000</v>
      </c>
      <c r="F12" s="158">
        <v>3000</v>
      </c>
      <c r="G12" s="158">
        <v>850</v>
      </c>
      <c r="H12" s="158"/>
      <c r="I12" s="158"/>
    </row>
    <row r="13" spans="1:9" s="1" customFormat="1" ht="18.75">
      <c r="A13" s="188" t="s">
        <v>69</v>
      </c>
      <c r="B13" s="134">
        <v>8751</v>
      </c>
      <c r="C13" s="155">
        <v>8751</v>
      </c>
      <c r="D13" s="156">
        <f t="shared" si="0"/>
        <v>100</v>
      </c>
      <c r="E13" s="157">
        <v>14389</v>
      </c>
      <c r="F13" s="158">
        <v>6200</v>
      </c>
      <c r="G13" s="158">
        <v>800</v>
      </c>
      <c r="H13" s="158"/>
      <c r="I13" s="158">
        <v>16180</v>
      </c>
    </row>
    <row r="14" spans="1:9" s="1" customFormat="1" ht="18.75">
      <c r="A14" s="188" t="s">
        <v>43</v>
      </c>
      <c r="B14" s="134">
        <v>13944</v>
      </c>
      <c r="C14" s="155">
        <v>13944</v>
      </c>
      <c r="D14" s="156">
        <f t="shared" si="0"/>
        <v>100</v>
      </c>
      <c r="E14" s="157">
        <v>38484</v>
      </c>
      <c r="F14" s="158">
        <v>10926</v>
      </c>
      <c r="G14" s="158">
        <v>219</v>
      </c>
      <c r="H14" s="158"/>
      <c r="I14" s="158">
        <v>5942</v>
      </c>
    </row>
    <row r="15" spans="1:9" s="1" customFormat="1" ht="18.75">
      <c r="A15" s="188" t="s">
        <v>44</v>
      </c>
      <c r="B15" s="134">
        <v>30899</v>
      </c>
      <c r="C15" s="155">
        <v>30899</v>
      </c>
      <c r="D15" s="156">
        <f t="shared" si="0"/>
        <v>100</v>
      </c>
      <c r="E15" s="157">
        <v>36084</v>
      </c>
      <c r="F15" s="158">
        <v>13345</v>
      </c>
      <c r="G15" s="158">
        <v>744</v>
      </c>
      <c r="H15" s="158"/>
      <c r="I15" s="158">
        <v>20000</v>
      </c>
    </row>
    <row r="16" spans="1:9" s="1" customFormat="1" ht="18.75">
      <c r="A16" s="188" t="s">
        <v>45</v>
      </c>
      <c r="B16" s="134">
        <v>10646</v>
      </c>
      <c r="C16" s="155">
        <v>10646</v>
      </c>
      <c r="D16" s="156">
        <f t="shared" si="0"/>
        <v>100</v>
      </c>
      <c r="E16" s="157">
        <v>8506</v>
      </c>
      <c r="F16" s="158">
        <v>7025</v>
      </c>
      <c r="G16" s="158">
        <v>327</v>
      </c>
      <c r="H16" s="158"/>
      <c r="I16" s="158"/>
    </row>
    <row r="17" spans="1:9" s="1" customFormat="1" ht="20.25" customHeight="1">
      <c r="A17" s="188" t="s">
        <v>46</v>
      </c>
      <c r="B17" s="134">
        <v>11582</v>
      </c>
      <c r="C17" s="155">
        <v>11582</v>
      </c>
      <c r="D17" s="156">
        <f t="shared" si="0"/>
        <v>100</v>
      </c>
      <c r="E17" s="157">
        <v>27920</v>
      </c>
      <c r="F17" s="158">
        <v>6100</v>
      </c>
      <c r="G17" s="158">
        <v>490</v>
      </c>
      <c r="H17" s="158"/>
      <c r="I17" s="158">
        <v>2250</v>
      </c>
    </row>
    <row r="18" spans="1:9" s="1" customFormat="1" ht="18.75">
      <c r="A18" s="188" t="s">
        <v>47</v>
      </c>
      <c r="B18" s="134">
        <v>9920</v>
      </c>
      <c r="C18" s="135">
        <v>9920</v>
      </c>
      <c r="D18" s="136">
        <f t="shared" si="0"/>
        <v>100</v>
      </c>
      <c r="E18" s="137">
        <v>25735</v>
      </c>
      <c r="F18" s="138">
        <v>14052</v>
      </c>
      <c r="G18" s="138">
        <v>2100</v>
      </c>
      <c r="H18" s="138">
        <v>700</v>
      </c>
      <c r="I18" s="158"/>
    </row>
    <row r="19" spans="1:9" s="1" customFormat="1" ht="18.75">
      <c r="A19" s="188" t="s">
        <v>48</v>
      </c>
      <c r="B19" s="134">
        <v>6528</v>
      </c>
      <c r="C19" s="155">
        <v>6528</v>
      </c>
      <c r="D19" s="156">
        <f t="shared" si="0"/>
        <v>100</v>
      </c>
      <c r="E19" s="157">
        <v>10200</v>
      </c>
      <c r="F19" s="158">
        <v>10830</v>
      </c>
      <c r="G19" s="158">
        <v>500</v>
      </c>
      <c r="H19" s="158"/>
      <c r="I19" s="158"/>
    </row>
    <row r="20" spans="1:9" s="1" customFormat="1" ht="18.75">
      <c r="A20" s="188" t="s">
        <v>70</v>
      </c>
      <c r="B20" s="134">
        <v>13126</v>
      </c>
      <c r="C20" s="155">
        <v>13398</v>
      </c>
      <c r="D20" s="156">
        <f t="shared" si="0"/>
        <v>102.07222306871857</v>
      </c>
      <c r="E20" s="157">
        <v>19218</v>
      </c>
      <c r="F20" s="158">
        <v>14800</v>
      </c>
      <c r="G20" s="158">
        <v>1505</v>
      </c>
      <c r="H20" s="158"/>
      <c r="I20" s="158"/>
    </row>
    <row r="21" spans="1:9" s="1" customFormat="1" ht="18.75">
      <c r="A21" s="188" t="s">
        <v>50</v>
      </c>
      <c r="B21" s="134">
        <v>4024</v>
      </c>
      <c r="C21" s="155">
        <v>4244</v>
      </c>
      <c r="D21" s="156">
        <f t="shared" si="0"/>
        <v>105.4671968190855</v>
      </c>
      <c r="E21" s="157">
        <v>16383</v>
      </c>
      <c r="F21" s="158">
        <v>4822</v>
      </c>
      <c r="G21" s="158">
        <v>600</v>
      </c>
      <c r="H21" s="158">
        <v>100</v>
      </c>
      <c r="I21" s="158"/>
    </row>
    <row r="22" spans="1:45" s="143" customFormat="1" ht="18.75">
      <c r="A22" s="188" t="s">
        <v>51</v>
      </c>
      <c r="B22" s="134">
        <v>6114</v>
      </c>
      <c r="C22" s="155">
        <v>6137</v>
      </c>
      <c r="D22" s="156">
        <f t="shared" si="0"/>
        <v>100.3761858030749</v>
      </c>
      <c r="E22" s="157">
        <v>16522</v>
      </c>
      <c r="F22" s="158">
        <v>7186</v>
      </c>
      <c r="G22" s="158">
        <v>1234</v>
      </c>
      <c r="H22" s="158"/>
      <c r="I22" s="158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</row>
    <row r="23" spans="1:9" s="1" customFormat="1" ht="18.75">
      <c r="A23" s="188" t="s">
        <v>71</v>
      </c>
      <c r="B23" s="134">
        <v>14436</v>
      </c>
      <c r="C23" s="155">
        <v>14436</v>
      </c>
      <c r="D23" s="156">
        <f t="shared" si="0"/>
        <v>100</v>
      </c>
      <c r="E23" s="157">
        <v>27500</v>
      </c>
      <c r="F23" s="158">
        <v>11920</v>
      </c>
      <c r="G23" s="158">
        <v>1057</v>
      </c>
      <c r="H23" s="158">
        <v>400</v>
      </c>
      <c r="I23" s="158"/>
    </row>
    <row r="24" spans="1:9" s="1" customFormat="1" ht="18.75">
      <c r="A24" s="188" t="s">
        <v>72</v>
      </c>
      <c r="B24" s="134">
        <v>9165</v>
      </c>
      <c r="C24" s="155">
        <v>9165</v>
      </c>
      <c r="D24" s="156">
        <f t="shared" si="0"/>
        <v>100</v>
      </c>
      <c r="E24" s="157">
        <v>23410</v>
      </c>
      <c r="F24" s="158">
        <v>1240</v>
      </c>
      <c r="G24" s="158">
        <v>670</v>
      </c>
      <c r="H24" s="158"/>
      <c r="I24" s="158">
        <v>1850</v>
      </c>
    </row>
    <row r="25" spans="1:9" s="1" customFormat="1" ht="18.75">
      <c r="A25" s="188" t="s">
        <v>54</v>
      </c>
      <c r="B25" s="134">
        <v>10405</v>
      </c>
      <c r="C25" s="155">
        <v>10405</v>
      </c>
      <c r="D25" s="156">
        <f t="shared" si="0"/>
        <v>100</v>
      </c>
      <c r="E25" s="157">
        <v>12591</v>
      </c>
      <c r="F25" s="158">
        <v>1280</v>
      </c>
      <c r="G25" s="158">
        <v>131</v>
      </c>
      <c r="H25" s="158"/>
      <c r="I25" s="158"/>
    </row>
    <row r="26" spans="1:9" s="1" customFormat="1" ht="18.75">
      <c r="A26" s="188" t="s">
        <v>55</v>
      </c>
      <c r="B26" s="134">
        <v>6535</v>
      </c>
      <c r="C26" s="155">
        <v>10031</v>
      </c>
      <c r="D26" s="156">
        <f t="shared" si="0"/>
        <v>153.4965570007651</v>
      </c>
      <c r="E26" s="157">
        <v>38102</v>
      </c>
      <c r="F26" s="158">
        <v>10577</v>
      </c>
      <c r="G26" s="158">
        <v>1625</v>
      </c>
      <c r="H26" s="158"/>
      <c r="I26" s="158">
        <v>43623</v>
      </c>
    </row>
    <row r="27" spans="1:9" s="1" customFormat="1" ht="18.75">
      <c r="A27" s="188" t="s">
        <v>73</v>
      </c>
      <c r="B27" s="134">
        <v>14808</v>
      </c>
      <c r="C27" s="155">
        <v>14808</v>
      </c>
      <c r="D27" s="156">
        <f t="shared" si="0"/>
        <v>100</v>
      </c>
      <c r="E27" s="157">
        <v>41650</v>
      </c>
      <c r="F27" s="158">
        <v>9650</v>
      </c>
      <c r="G27" s="158">
        <v>1510</v>
      </c>
      <c r="H27" s="158"/>
      <c r="I27" s="158">
        <v>500</v>
      </c>
    </row>
    <row r="28" spans="1:9" s="1" customFormat="1" ht="18.75">
      <c r="A28" s="188" t="s">
        <v>57</v>
      </c>
      <c r="B28" s="134">
        <v>22902</v>
      </c>
      <c r="C28" s="155">
        <v>22902</v>
      </c>
      <c r="D28" s="156">
        <f t="shared" si="0"/>
        <v>100</v>
      </c>
      <c r="E28" s="157">
        <v>63875</v>
      </c>
      <c r="F28" s="158">
        <v>6130</v>
      </c>
      <c r="G28" s="158">
        <v>2825</v>
      </c>
      <c r="H28" s="158"/>
      <c r="I28" s="158"/>
    </row>
    <row r="29" spans="1:9" ht="19.5" thickBot="1">
      <c r="A29" s="187"/>
      <c r="B29" s="39"/>
      <c r="C29" s="40"/>
      <c r="D29" s="41"/>
      <c r="E29" s="42"/>
      <c r="F29" s="43"/>
      <c r="G29" s="42"/>
      <c r="H29" s="42"/>
      <c r="I29" s="42"/>
    </row>
    <row r="30" spans="1:9" ht="19.5" thickBot="1">
      <c r="A30" s="44" t="s">
        <v>59</v>
      </c>
      <c r="B30" s="45">
        <f>SUM(B8:B28)</f>
        <v>222687</v>
      </c>
      <c r="C30" s="45">
        <f>SUM(C8:C28)</f>
        <v>226698</v>
      </c>
      <c r="D30" s="41">
        <f>C30/B30*100</f>
        <v>101.80118282611916</v>
      </c>
      <c r="E30" s="46">
        <f>SUM(E8:E29)</f>
        <v>501019</v>
      </c>
      <c r="F30" s="46">
        <f>SUM(F8:F29)</f>
        <v>147523</v>
      </c>
      <c r="G30" s="46">
        <f>SUM(G8:G29)</f>
        <v>21107</v>
      </c>
      <c r="H30" s="46">
        <f>SUM(H8:H29)</f>
        <v>1300</v>
      </c>
      <c r="I30" s="46">
        <f>SUM(I8:I29)</f>
        <v>94937</v>
      </c>
    </row>
    <row r="31" spans="1:9" ht="19.5" thickBot="1">
      <c r="A31" s="192" t="s">
        <v>60</v>
      </c>
      <c r="B31" s="193">
        <v>220552.5</v>
      </c>
      <c r="C31" s="193">
        <v>231780</v>
      </c>
      <c r="D31" s="193">
        <v>105.09062468119836</v>
      </c>
      <c r="E31" s="193">
        <v>449472</v>
      </c>
      <c r="F31" s="193">
        <v>101835</v>
      </c>
      <c r="G31" s="193">
        <v>8380</v>
      </c>
      <c r="H31" s="206">
        <v>0</v>
      </c>
      <c r="I31" s="207">
        <v>0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I15" sqref="I15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33.75" customHeight="1">
      <c r="A2" s="48"/>
      <c r="B2" s="228" t="s">
        <v>107</v>
      </c>
      <c r="C2" s="229"/>
      <c r="D2" s="229"/>
      <c r="E2" s="229"/>
      <c r="F2" s="229"/>
      <c r="G2" s="229"/>
      <c r="H2" s="229"/>
      <c r="I2" s="229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48"/>
      <c r="Y2" s="48"/>
      <c r="Z2" s="48"/>
    </row>
    <row r="3" spans="1:24" ht="19.5" customHeight="1" thickBot="1">
      <c r="A3" s="49"/>
      <c r="B3" s="50"/>
      <c r="C3" s="50"/>
      <c r="D3" s="50"/>
      <c r="E3" s="50"/>
      <c r="F3" s="227"/>
      <c r="G3" s="227"/>
      <c r="H3" s="50"/>
      <c r="I3" s="51"/>
      <c r="J3" s="208">
        <v>43636</v>
      </c>
      <c r="K3" s="209"/>
      <c r="L3" s="50"/>
      <c r="M3" s="48"/>
      <c r="N3" s="48"/>
      <c r="O3" s="226"/>
      <c r="P3" s="226"/>
      <c r="Q3" s="194"/>
      <c r="R3" s="191"/>
      <c r="S3" s="195"/>
      <c r="T3" s="49"/>
      <c r="U3" s="49"/>
      <c r="V3" s="48"/>
      <c r="W3" s="48"/>
      <c r="X3" s="52"/>
    </row>
    <row r="4" spans="1:26" ht="16.5" customHeight="1" thickBot="1">
      <c r="A4" s="231" t="s">
        <v>63</v>
      </c>
      <c r="B4" s="232" t="s">
        <v>75</v>
      </c>
      <c r="C4" s="232"/>
      <c r="D4" s="232"/>
      <c r="E4" s="232"/>
      <c r="F4" s="232"/>
      <c r="G4" s="233" t="s">
        <v>76</v>
      </c>
      <c r="H4" s="233"/>
      <c r="I4" s="233"/>
      <c r="J4" s="233"/>
      <c r="K4" s="233"/>
      <c r="L4" s="234" t="s">
        <v>77</v>
      </c>
      <c r="M4" s="230"/>
      <c r="N4" s="230"/>
      <c r="O4" s="230"/>
      <c r="P4" s="230"/>
      <c r="Q4" s="230" t="s">
        <v>78</v>
      </c>
      <c r="R4" s="230"/>
      <c r="S4" s="230"/>
      <c r="T4" s="230"/>
      <c r="U4" s="230"/>
      <c r="V4" s="230" t="s">
        <v>79</v>
      </c>
      <c r="W4" s="230"/>
      <c r="X4" s="230"/>
      <c r="Y4" s="230"/>
      <c r="Z4" s="230"/>
    </row>
    <row r="5" spans="1:26" ht="32.25" thickBot="1">
      <c r="A5" s="231"/>
      <c r="B5" s="53" t="s">
        <v>80</v>
      </c>
      <c r="C5" s="54" t="s">
        <v>81</v>
      </c>
      <c r="D5" s="54" t="s">
        <v>82</v>
      </c>
      <c r="E5" s="55" t="s">
        <v>83</v>
      </c>
      <c r="F5" s="56" t="s">
        <v>35</v>
      </c>
      <c r="G5" s="53" t="s">
        <v>80</v>
      </c>
      <c r="H5" s="55" t="s">
        <v>81</v>
      </c>
      <c r="I5" s="54" t="s">
        <v>82</v>
      </c>
      <c r="J5" s="55" t="s">
        <v>83</v>
      </c>
      <c r="K5" s="56" t="s">
        <v>35</v>
      </c>
      <c r="L5" s="53" t="s">
        <v>80</v>
      </c>
      <c r="M5" s="55" t="s">
        <v>81</v>
      </c>
      <c r="N5" s="54" t="s">
        <v>82</v>
      </c>
      <c r="O5" s="55" t="s">
        <v>83</v>
      </c>
      <c r="P5" s="56" t="s">
        <v>35</v>
      </c>
      <c r="Q5" s="53" t="s">
        <v>80</v>
      </c>
      <c r="R5" s="55" t="s">
        <v>81</v>
      </c>
      <c r="S5" s="54" t="s">
        <v>82</v>
      </c>
      <c r="T5" s="54" t="s">
        <v>83</v>
      </c>
      <c r="U5" s="56" t="s">
        <v>35</v>
      </c>
      <c r="V5" s="53" t="s">
        <v>80</v>
      </c>
      <c r="W5" s="55" t="s">
        <v>81</v>
      </c>
      <c r="X5" s="54" t="s">
        <v>82</v>
      </c>
      <c r="Y5" s="54" t="s">
        <v>83</v>
      </c>
      <c r="Z5" s="56" t="s">
        <v>35</v>
      </c>
    </row>
    <row r="6" spans="1:26" ht="15.75">
      <c r="A6" s="199" t="s">
        <v>37</v>
      </c>
      <c r="B6" s="57">
        <v>415</v>
      </c>
      <c r="C6" s="57">
        <v>2</v>
      </c>
      <c r="D6" s="58">
        <v>19</v>
      </c>
      <c r="E6" s="58">
        <f aca="true" t="shared" si="0" ref="E6:E27">C6+D6</f>
        <v>21</v>
      </c>
      <c r="F6" s="59">
        <f>E6/B6*100</f>
        <v>5.0602409638554215</v>
      </c>
      <c r="G6" s="57">
        <v>0</v>
      </c>
      <c r="H6" s="57">
        <v>0</v>
      </c>
      <c r="I6" s="60">
        <v>0</v>
      </c>
      <c r="J6" s="58">
        <f aca="true" t="shared" si="1" ref="J6:J26">H6+I6</f>
        <v>0</v>
      </c>
      <c r="K6" s="61">
        <v>0</v>
      </c>
      <c r="L6" s="57">
        <v>0</v>
      </c>
      <c r="M6" s="57">
        <v>0</v>
      </c>
      <c r="N6" s="60"/>
      <c r="O6" s="58">
        <f aca="true" t="shared" si="2" ref="O6:O26">M6+N6</f>
        <v>0</v>
      </c>
      <c r="P6" s="61">
        <v>0</v>
      </c>
      <c r="Q6" s="62">
        <v>0</v>
      </c>
      <c r="R6" s="63">
        <v>0</v>
      </c>
      <c r="S6" s="60"/>
      <c r="T6" s="58">
        <f>R6+S6</f>
        <v>0</v>
      </c>
      <c r="U6" s="61">
        <v>0</v>
      </c>
      <c r="V6" s="62">
        <v>132</v>
      </c>
      <c r="W6" s="57">
        <v>0</v>
      </c>
      <c r="X6" s="64"/>
      <c r="Y6" s="65">
        <f aca="true" t="shared" si="3" ref="Y6:Y26">W6+X6</f>
        <v>0</v>
      </c>
      <c r="Z6" s="61">
        <f>Y6/V6*100</f>
        <v>0</v>
      </c>
    </row>
    <row r="7" spans="1:26" ht="15.75">
      <c r="A7" s="198" t="s">
        <v>67</v>
      </c>
      <c r="B7" s="57">
        <v>3000</v>
      </c>
      <c r="C7" s="57">
        <v>0</v>
      </c>
      <c r="D7" s="64">
        <v>517</v>
      </c>
      <c r="E7" s="65">
        <f t="shared" si="0"/>
        <v>517</v>
      </c>
      <c r="F7" s="61">
        <f aca="true" t="shared" si="4" ref="F7:F27">(E7*100)/B7</f>
        <v>17.233333333333334</v>
      </c>
      <c r="G7" s="57">
        <v>5000</v>
      </c>
      <c r="H7" s="57">
        <v>0</v>
      </c>
      <c r="I7" s="64">
        <v>0</v>
      </c>
      <c r="J7" s="58">
        <f t="shared" si="1"/>
        <v>0</v>
      </c>
      <c r="K7" s="61">
        <f aca="true" t="shared" si="5" ref="K7:K22">(J7*100)/G7</f>
        <v>0</v>
      </c>
      <c r="L7" s="57">
        <v>1500</v>
      </c>
      <c r="M7" s="57">
        <v>0</v>
      </c>
      <c r="N7" s="64"/>
      <c r="O7" s="58">
        <f t="shared" si="2"/>
        <v>0</v>
      </c>
      <c r="P7" s="61">
        <f aca="true" t="shared" si="6" ref="P7:P27">(O7*100)/L7</f>
        <v>0</v>
      </c>
      <c r="Q7" s="62">
        <v>4500</v>
      </c>
      <c r="R7" s="63">
        <v>0</v>
      </c>
      <c r="S7" s="64"/>
      <c r="T7" s="58">
        <f>R7+S7</f>
        <v>0</v>
      </c>
      <c r="U7" s="61">
        <v>0</v>
      </c>
      <c r="V7" s="62">
        <v>4500</v>
      </c>
      <c r="W7" s="57">
        <v>0</v>
      </c>
      <c r="X7" s="64"/>
      <c r="Y7" s="65">
        <f t="shared" si="3"/>
        <v>0</v>
      </c>
      <c r="Z7" s="61">
        <f aca="true" t="shared" si="7" ref="Z7:Z27">(Y7*100)/V7</f>
        <v>0</v>
      </c>
    </row>
    <row r="8" spans="1:26" ht="15.75">
      <c r="A8" s="198" t="s">
        <v>68</v>
      </c>
      <c r="B8" s="57">
        <v>1800</v>
      </c>
      <c r="C8" s="57">
        <v>260</v>
      </c>
      <c r="D8" s="64">
        <v>0</v>
      </c>
      <c r="E8" s="65">
        <f t="shared" si="0"/>
        <v>260</v>
      </c>
      <c r="F8" s="61">
        <f t="shared" si="4"/>
        <v>14.444444444444445</v>
      </c>
      <c r="G8" s="57">
        <v>8600</v>
      </c>
      <c r="H8" s="57">
        <v>2000</v>
      </c>
      <c r="I8" s="64">
        <v>4470</v>
      </c>
      <c r="J8" s="58">
        <f t="shared" si="1"/>
        <v>6470</v>
      </c>
      <c r="K8" s="61">
        <f t="shared" si="5"/>
        <v>75.23255813953489</v>
      </c>
      <c r="L8" s="57">
        <v>1700</v>
      </c>
      <c r="M8" s="57">
        <v>50</v>
      </c>
      <c r="N8" s="64"/>
      <c r="O8" s="58">
        <f t="shared" si="2"/>
        <v>50</v>
      </c>
      <c r="P8" s="61">
        <f t="shared" si="6"/>
        <v>2.9411764705882355</v>
      </c>
      <c r="Q8" s="62">
        <v>2800</v>
      </c>
      <c r="R8" s="63">
        <v>1050</v>
      </c>
      <c r="S8" s="64"/>
      <c r="T8" s="58">
        <f>R8+S8</f>
        <v>1050</v>
      </c>
      <c r="U8" s="61">
        <f>(T8*100)/Q8</f>
        <v>37.5</v>
      </c>
      <c r="V8" s="62">
        <v>3990</v>
      </c>
      <c r="W8" s="57">
        <v>800</v>
      </c>
      <c r="X8" s="64"/>
      <c r="Y8" s="65">
        <f t="shared" si="3"/>
        <v>800</v>
      </c>
      <c r="Z8" s="61">
        <f t="shared" si="7"/>
        <v>20.050125313283207</v>
      </c>
    </row>
    <row r="9" spans="1:26" ht="15.75">
      <c r="A9" s="198" t="s">
        <v>40</v>
      </c>
      <c r="B9" s="57">
        <v>1230</v>
      </c>
      <c r="C9" s="57">
        <v>0</v>
      </c>
      <c r="D9" s="64">
        <v>500</v>
      </c>
      <c r="E9" s="65">
        <f t="shared" si="0"/>
        <v>500</v>
      </c>
      <c r="F9" s="61">
        <f t="shared" si="4"/>
        <v>40.65040650406504</v>
      </c>
      <c r="G9" s="57">
        <v>157</v>
      </c>
      <c r="H9" s="57">
        <v>0</v>
      </c>
      <c r="I9" s="64">
        <v>0</v>
      </c>
      <c r="J9" s="58">
        <f t="shared" si="1"/>
        <v>0</v>
      </c>
      <c r="K9" s="61">
        <f t="shared" si="5"/>
        <v>0</v>
      </c>
      <c r="L9" s="57">
        <v>120</v>
      </c>
      <c r="M9" s="57">
        <v>0</v>
      </c>
      <c r="N9" s="64"/>
      <c r="O9" s="58">
        <f t="shared" si="2"/>
        <v>0</v>
      </c>
      <c r="P9" s="61">
        <f t="shared" si="6"/>
        <v>0</v>
      </c>
      <c r="Q9" s="62">
        <v>0</v>
      </c>
      <c r="R9" s="63">
        <v>0</v>
      </c>
      <c r="S9" s="64"/>
      <c r="T9" s="58">
        <f>R9+S9</f>
        <v>0</v>
      </c>
      <c r="U9" s="61">
        <v>0</v>
      </c>
      <c r="V9" s="62">
        <v>593</v>
      </c>
      <c r="W9" s="57">
        <v>0</v>
      </c>
      <c r="X9" s="64"/>
      <c r="Y9" s="65">
        <f t="shared" si="3"/>
        <v>0</v>
      </c>
      <c r="Z9" s="61">
        <f t="shared" si="7"/>
        <v>0</v>
      </c>
    </row>
    <row r="10" spans="1:26" ht="15.75">
      <c r="A10" s="198" t="s">
        <v>41</v>
      </c>
      <c r="B10" s="57">
        <v>3700</v>
      </c>
      <c r="C10" s="57">
        <v>0</v>
      </c>
      <c r="D10" s="64">
        <v>800</v>
      </c>
      <c r="E10" s="65">
        <f t="shared" si="0"/>
        <v>800</v>
      </c>
      <c r="F10" s="61">
        <f t="shared" si="4"/>
        <v>21.62162162162162</v>
      </c>
      <c r="G10" s="57">
        <v>0</v>
      </c>
      <c r="H10" s="57">
        <v>0</v>
      </c>
      <c r="I10" s="64">
        <v>0</v>
      </c>
      <c r="J10" s="58">
        <f t="shared" si="1"/>
        <v>0</v>
      </c>
      <c r="K10" s="61">
        <v>0</v>
      </c>
      <c r="L10" s="57">
        <v>1600</v>
      </c>
      <c r="M10" s="57">
        <v>0</v>
      </c>
      <c r="N10" s="64"/>
      <c r="O10" s="58">
        <f t="shared" si="2"/>
        <v>0</v>
      </c>
      <c r="P10" s="61">
        <f t="shared" si="6"/>
        <v>0</v>
      </c>
      <c r="Q10" s="62">
        <v>0</v>
      </c>
      <c r="R10" s="63">
        <v>0</v>
      </c>
      <c r="S10" s="64"/>
      <c r="T10" s="58">
        <v>0</v>
      </c>
      <c r="U10" s="61">
        <v>0</v>
      </c>
      <c r="V10" s="62">
        <v>1650</v>
      </c>
      <c r="W10" s="57">
        <v>200</v>
      </c>
      <c r="X10" s="64"/>
      <c r="Y10" s="65">
        <f t="shared" si="3"/>
        <v>200</v>
      </c>
      <c r="Z10" s="61">
        <f t="shared" si="7"/>
        <v>12.121212121212121</v>
      </c>
    </row>
    <row r="11" spans="1:26" ht="15.75">
      <c r="A11" s="198" t="s">
        <v>69</v>
      </c>
      <c r="B11" s="57">
        <v>1241</v>
      </c>
      <c r="C11" s="57">
        <v>0</v>
      </c>
      <c r="D11" s="64">
        <v>330</v>
      </c>
      <c r="E11" s="65">
        <f t="shared" si="0"/>
        <v>330</v>
      </c>
      <c r="F11" s="61">
        <f t="shared" si="4"/>
        <v>26.591458501208702</v>
      </c>
      <c r="G11" s="57">
        <v>1896</v>
      </c>
      <c r="H11" s="57">
        <v>1100</v>
      </c>
      <c r="I11" s="64">
        <v>540</v>
      </c>
      <c r="J11" s="58">
        <f t="shared" si="1"/>
        <v>1640</v>
      </c>
      <c r="K11" s="61">
        <f t="shared" si="5"/>
        <v>86.49789029535864</v>
      </c>
      <c r="L11" s="57">
        <v>1173</v>
      </c>
      <c r="M11" s="57">
        <v>350</v>
      </c>
      <c r="N11" s="64"/>
      <c r="O11" s="58">
        <f t="shared" si="2"/>
        <v>350</v>
      </c>
      <c r="P11" s="61">
        <f t="shared" si="6"/>
        <v>29.838022165387894</v>
      </c>
      <c r="Q11" s="62">
        <v>6554</v>
      </c>
      <c r="R11" s="63">
        <v>1100</v>
      </c>
      <c r="S11" s="64"/>
      <c r="T11" s="58">
        <f aca="true" t="shared" si="8" ref="T11:T26">R11+S11</f>
        <v>1100</v>
      </c>
      <c r="U11" s="61">
        <f>(T11*100)/Q11</f>
        <v>16.783643576441868</v>
      </c>
      <c r="V11" s="62">
        <v>1949</v>
      </c>
      <c r="W11" s="57">
        <v>405</v>
      </c>
      <c r="X11" s="64"/>
      <c r="Y11" s="65">
        <f t="shared" si="3"/>
        <v>405</v>
      </c>
      <c r="Z11" s="61">
        <f t="shared" si="7"/>
        <v>20.779887121600822</v>
      </c>
    </row>
    <row r="12" spans="1:26" ht="15.75">
      <c r="A12" s="198" t="s">
        <v>43</v>
      </c>
      <c r="B12" s="57">
        <v>990</v>
      </c>
      <c r="C12" s="57">
        <v>169</v>
      </c>
      <c r="D12" s="64">
        <v>250</v>
      </c>
      <c r="E12" s="65">
        <f t="shared" si="0"/>
        <v>419</v>
      </c>
      <c r="F12" s="61">
        <f t="shared" si="4"/>
        <v>42.323232323232325</v>
      </c>
      <c r="G12" s="57">
        <v>1850</v>
      </c>
      <c r="H12" s="57">
        <v>812</v>
      </c>
      <c r="I12" s="64">
        <v>0</v>
      </c>
      <c r="J12" s="58">
        <f t="shared" si="1"/>
        <v>812</v>
      </c>
      <c r="K12" s="61">
        <f t="shared" si="5"/>
        <v>43.891891891891895</v>
      </c>
      <c r="L12" s="57">
        <v>1180</v>
      </c>
      <c r="M12" s="57">
        <v>200</v>
      </c>
      <c r="N12" s="64"/>
      <c r="O12" s="58">
        <f t="shared" si="2"/>
        <v>200</v>
      </c>
      <c r="P12" s="61">
        <f t="shared" si="6"/>
        <v>16.949152542372882</v>
      </c>
      <c r="Q12" s="62">
        <v>1500</v>
      </c>
      <c r="R12" s="63">
        <v>760</v>
      </c>
      <c r="S12" s="64"/>
      <c r="T12" s="58">
        <f t="shared" si="8"/>
        <v>760</v>
      </c>
      <c r="U12" s="61">
        <f>(T12*100)/Q12</f>
        <v>50.666666666666664</v>
      </c>
      <c r="V12" s="62">
        <v>2400</v>
      </c>
      <c r="W12" s="57">
        <v>312</v>
      </c>
      <c r="X12" s="64"/>
      <c r="Y12" s="65">
        <f t="shared" si="3"/>
        <v>312</v>
      </c>
      <c r="Z12" s="61">
        <f t="shared" si="7"/>
        <v>13</v>
      </c>
    </row>
    <row r="13" spans="1:26" ht="15.75">
      <c r="A13" s="198" t="s">
        <v>44</v>
      </c>
      <c r="B13" s="57">
        <v>1190</v>
      </c>
      <c r="C13" s="57">
        <v>0</v>
      </c>
      <c r="D13" s="64">
        <v>355</v>
      </c>
      <c r="E13" s="65">
        <f t="shared" si="0"/>
        <v>355</v>
      </c>
      <c r="F13" s="61">
        <f t="shared" si="4"/>
        <v>29.831932773109244</v>
      </c>
      <c r="G13" s="57">
        <v>11700</v>
      </c>
      <c r="H13" s="57">
        <v>0</v>
      </c>
      <c r="I13" s="64">
        <v>1735</v>
      </c>
      <c r="J13" s="58">
        <f t="shared" si="1"/>
        <v>1735</v>
      </c>
      <c r="K13" s="61">
        <f t="shared" si="5"/>
        <v>14.82905982905983</v>
      </c>
      <c r="L13" s="57">
        <v>3258</v>
      </c>
      <c r="M13" s="57">
        <v>0</v>
      </c>
      <c r="N13" s="64"/>
      <c r="O13" s="58">
        <f t="shared" si="2"/>
        <v>0</v>
      </c>
      <c r="P13" s="61">
        <f t="shared" si="6"/>
        <v>0</v>
      </c>
      <c r="Q13" s="62">
        <v>29155</v>
      </c>
      <c r="R13" s="63">
        <v>0</v>
      </c>
      <c r="S13" s="64"/>
      <c r="T13" s="58">
        <f t="shared" si="8"/>
        <v>0</v>
      </c>
      <c r="U13" s="61">
        <f>(T13*100)/Q13</f>
        <v>0</v>
      </c>
      <c r="V13" s="62">
        <v>18350</v>
      </c>
      <c r="W13" s="57">
        <v>0</v>
      </c>
      <c r="X13" s="64"/>
      <c r="Y13" s="65">
        <f t="shared" si="3"/>
        <v>0</v>
      </c>
      <c r="Z13" s="61">
        <f t="shared" si="7"/>
        <v>0</v>
      </c>
    </row>
    <row r="14" spans="1:26" ht="15.75">
      <c r="A14" s="198" t="s">
        <v>45</v>
      </c>
      <c r="B14" s="57">
        <v>1115</v>
      </c>
      <c r="C14" s="57">
        <v>0</v>
      </c>
      <c r="D14" s="64">
        <v>178</v>
      </c>
      <c r="E14" s="65">
        <f t="shared" si="0"/>
        <v>178</v>
      </c>
      <c r="F14" s="61">
        <f t="shared" si="4"/>
        <v>15.964125560538116</v>
      </c>
      <c r="G14" s="57">
        <v>0</v>
      </c>
      <c r="H14" s="57">
        <v>0</v>
      </c>
      <c r="I14" s="64">
        <v>0</v>
      </c>
      <c r="J14" s="58">
        <f t="shared" si="1"/>
        <v>0</v>
      </c>
      <c r="K14" s="61">
        <v>0</v>
      </c>
      <c r="L14" s="57">
        <v>1070</v>
      </c>
      <c r="M14" s="57">
        <v>0</v>
      </c>
      <c r="N14" s="64"/>
      <c r="O14" s="58">
        <f t="shared" si="2"/>
        <v>0</v>
      </c>
      <c r="P14" s="61">
        <f t="shared" si="6"/>
        <v>0</v>
      </c>
      <c r="Q14" s="62">
        <v>0</v>
      </c>
      <c r="R14" s="63">
        <v>0</v>
      </c>
      <c r="S14" s="64"/>
      <c r="T14" s="58">
        <f t="shared" si="8"/>
        <v>0</v>
      </c>
      <c r="U14" s="61">
        <v>0</v>
      </c>
      <c r="V14" s="62">
        <v>1337</v>
      </c>
      <c r="W14" s="57">
        <v>832</v>
      </c>
      <c r="X14" s="64"/>
      <c r="Y14" s="65">
        <f t="shared" si="3"/>
        <v>832</v>
      </c>
      <c r="Z14" s="61">
        <f t="shared" si="7"/>
        <v>62.228870605833954</v>
      </c>
    </row>
    <row r="15" spans="1:26" ht="15.75">
      <c r="A15" s="198" t="s">
        <v>46</v>
      </c>
      <c r="B15" s="57">
        <v>818</v>
      </c>
      <c r="C15" s="57">
        <v>0</v>
      </c>
      <c r="D15" s="64">
        <v>230</v>
      </c>
      <c r="E15" s="65">
        <f t="shared" si="0"/>
        <v>230</v>
      </c>
      <c r="F15" s="61">
        <f t="shared" si="4"/>
        <v>28.117359413202934</v>
      </c>
      <c r="G15" s="57">
        <v>2028</v>
      </c>
      <c r="H15" s="57">
        <v>1500</v>
      </c>
      <c r="I15" s="64">
        <v>0</v>
      </c>
      <c r="J15" s="58">
        <f t="shared" si="1"/>
        <v>1500</v>
      </c>
      <c r="K15" s="61">
        <f t="shared" si="5"/>
        <v>73.96449704142012</v>
      </c>
      <c r="L15" s="57">
        <v>1227</v>
      </c>
      <c r="M15" s="57">
        <v>0</v>
      </c>
      <c r="N15" s="64"/>
      <c r="O15" s="58">
        <f t="shared" si="2"/>
        <v>0</v>
      </c>
      <c r="P15" s="61">
        <f t="shared" si="6"/>
        <v>0</v>
      </c>
      <c r="Q15" s="62">
        <v>2437</v>
      </c>
      <c r="R15" s="63">
        <v>100</v>
      </c>
      <c r="S15" s="64"/>
      <c r="T15" s="58">
        <f t="shared" si="8"/>
        <v>100</v>
      </c>
      <c r="U15" s="61">
        <f aca="true" t="shared" si="9" ref="U15:U22">(T15*100)/Q15</f>
        <v>4.1034058268362745</v>
      </c>
      <c r="V15" s="62">
        <v>1031</v>
      </c>
      <c r="W15" s="57">
        <v>50</v>
      </c>
      <c r="X15" s="64"/>
      <c r="Y15" s="65">
        <f t="shared" si="3"/>
        <v>50</v>
      </c>
      <c r="Z15" s="61">
        <f t="shared" si="7"/>
        <v>4.849660523763337</v>
      </c>
    </row>
    <row r="16" spans="1:26" ht="15.75">
      <c r="A16" s="198" t="s">
        <v>47</v>
      </c>
      <c r="B16" s="57">
        <v>1080</v>
      </c>
      <c r="C16" s="57">
        <v>140</v>
      </c>
      <c r="D16" s="64">
        <v>1030</v>
      </c>
      <c r="E16" s="65">
        <f t="shared" si="0"/>
        <v>1170</v>
      </c>
      <c r="F16" s="61">
        <f t="shared" si="4"/>
        <v>108.33333333333333</v>
      </c>
      <c r="G16" s="57">
        <v>10800</v>
      </c>
      <c r="H16" s="57">
        <v>8300</v>
      </c>
      <c r="I16" s="64">
        <v>5100</v>
      </c>
      <c r="J16" s="58">
        <f t="shared" si="1"/>
        <v>13400</v>
      </c>
      <c r="K16" s="61">
        <f t="shared" si="5"/>
        <v>124.07407407407408</v>
      </c>
      <c r="L16" s="57">
        <v>2310</v>
      </c>
      <c r="M16" s="57">
        <v>520</v>
      </c>
      <c r="N16" s="64"/>
      <c r="O16" s="58">
        <f t="shared" si="2"/>
        <v>520</v>
      </c>
      <c r="P16" s="61">
        <f t="shared" si="6"/>
        <v>22.51082251082251</v>
      </c>
      <c r="Q16" s="62">
        <v>12800</v>
      </c>
      <c r="R16" s="63">
        <v>7800</v>
      </c>
      <c r="S16" s="64"/>
      <c r="T16" s="58">
        <f t="shared" si="8"/>
        <v>7800</v>
      </c>
      <c r="U16" s="61">
        <f t="shared" si="9"/>
        <v>60.9375</v>
      </c>
      <c r="V16" s="62">
        <v>3565</v>
      </c>
      <c r="W16" s="57">
        <v>1110</v>
      </c>
      <c r="X16" s="64"/>
      <c r="Y16" s="65">
        <f t="shared" si="3"/>
        <v>1110</v>
      </c>
      <c r="Z16" s="61">
        <f t="shared" si="7"/>
        <v>31.136044880785413</v>
      </c>
    </row>
    <row r="17" spans="1:26" ht="15.75">
      <c r="A17" s="198" t="s">
        <v>48</v>
      </c>
      <c r="B17" s="57">
        <v>1700</v>
      </c>
      <c r="C17" s="57">
        <v>0</v>
      </c>
      <c r="D17" s="64">
        <v>330</v>
      </c>
      <c r="E17" s="65">
        <f t="shared" si="0"/>
        <v>330</v>
      </c>
      <c r="F17" s="61">
        <f t="shared" si="4"/>
        <v>19.41176470588235</v>
      </c>
      <c r="G17" s="57">
        <v>1200</v>
      </c>
      <c r="H17" s="57">
        <v>0</v>
      </c>
      <c r="I17" s="64">
        <v>0</v>
      </c>
      <c r="J17" s="58">
        <f t="shared" si="1"/>
        <v>0</v>
      </c>
      <c r="K17" s="61">
        <f t="shared" si="5"/>
        <v>0</v>
      </c>
      <c r="L17" s="57">
        <v>1052</v>
      </c>
      <c r="M17" s="57">
        <v>0</v>
      </c>
      <c r="N17" s="64"/>
      <c r="O17" s="58">
        <f t="shared" si="2"/>
        <v>0</v>
      </c>
      <c r="P17" s="61">
        <f t="shared" si="6"/>
        <v>0</v>
      </c>
      <c r="Q17" s="62">
        <v>905</v>
      </c>
      <c r="R17" s="63">
        <v>0</v>
      </c>
      <c r="S17" s="64"/>
      <c r="T17" s="58">
        <f t="shared" si="8"/>
        <v>0</v>
      </c>
      <c r="U17" s="61">
        <f t="shared" si="9"/>
        <v>0</v>
      </c>
      <c r="V17" s="62">
        <v>1472</v>
      </c>
      <c r="W17" s="57">
        <v>142</v>
      </c>
      <c r="X17" s="64"/>
      <c r="Y17" s="65">
        <f t="shared" si="3"/>
        <v>142</v>
      </c>
      <c r="Z17" s="61">
        <f t="shared" si="7"/>
        <v>9.646739130434783</v>
      </c>
    </row>
    <row r="18" spans="1:26" ht="15.75">
      <c r="A18" s="198" t="s">
        <v>70</v>
      </c>
      <c r="B18" s="57">
        <v>2730</v>
      </c>
      <c r="C18" s="57">
        <v>482</v>
      </c>
      <c r="D18" s="64">
        <v>941</v>
      </c>
      <c r="E18" s="65">
        <f t="shared" si="0"/>
        <v>1423</v>
      </c>
      <c r="F18" s="61">
        <f t="shared" si="4"/>
        <v>52.124542124542124</v>
      </c>
      <c r="G18" s="57">
        <v>4000</v>
      </c>
      <c r="H18" s="57">
        <v>0</v>
      </c>
      <c r="I18" s="64">
        <v>230</v>
      </c>
      <c r="J18" s="58">
        <f t="shared" si="1"/>
        <v>230</v>
      </c>
      <c r="K18" s="61">
        <f t="shared" si="5"/>
        <v>5.75</v>
      </c>
      <c r="L18" s="57">
        <v>3330</v>
      </c>
      <c r="M18" s="57">
        <v>475</v>
      </c>
      <c r="N18" s="64"/>
      <c r="O18" s="58">
        <f t="shared" si="2"/>
        <v>475</v>
      </c>
      <c r="P18" s="61">
        <f t="shared" si="6"/>
        <v>14.264264264264265</v>
      </c>
      <c r="Q18" s="62">
        <v>7700</v>
      </c>
      <c r="R18" s="63">
        <v>0</v>
      </c>
      <c r="S18" s="64"/>
      <c r="T18" s="58">
        <f t="shared" si="8"/>
        <v>0</v>
      </c>
      <c r="U18" s="61">
        <f t="shared" si="9"/>
        <v>0</v>
      </c>
      <c r="V18" s="62">
        <v>3510</v>
      </c>
      <c r="W18" s="57">
        <v>560</v>
      </c>
      <c r="X18" s="64"/>
      <c r="Y18" s="65">
        <f t="shared" si="3"/>
        <v>560</v>
      </c>
      <c r="Z18" s="61">
        <f t="shared" si="7"/>
        <v>15.954415954415955</v>
      </c>
    </row>
    <row r="19" spans="1:26" ht="15.75">
      <c r="A19" s="198" t="s">
        <v>50</v>
      </c>
      <c r="B19" s="57">
        <v>1605</v>
      </c>
      <c r="C19" s="57">
        <v>141</v>
      </c>
      <c r="D19" s="64">
        <v>206</v>
      </c>
      <c r="E19" s="65">
        <f t="shared" si="0"/>
        <v>347</v>
      </c>
      <c r="F19" s="61">
        <f t="shared" si="4"/>
        <v>21.61993769470405</v>
      </c>
      <c r="G19" s="57">
        <v>7120</v>
      </c>
      <c r="H19" s="57">
        <v>360</v>
      </c>
      <c r="I19" s="64">
        <v>74</v>
      </c>
      <c r="J19" s="58">
        <f t="shared" si="1"/>
        <v>434</v>
      </c>
      <c r="K19" s="61">
        <f t="shared" si="5"/>
        <v>6.095505617977528</v>
      </c>
      <c r="L19" s="57">
        <v>1580</v>
      </c>
      <c r="M19" s="57">
        <v>1056</v>
      </c>
      <c r="N19" s="64"/>
      <c r="O19" s="58">
        <f t="shared" si="2"/>
        <v>1056</v>
      </c>
      <c r="P19" s="61">
        <f t="shared" si="6"/>
        <v>66.83544303797468</v>
      </c>
      <c r="Q19" s="62">
        <v>6590</v>
      </c>
      <c r="R19" s="63">
        <v>0</v>
      </c>
      <c r="S19" s="64"/>
      <c r="T19" s="58">
        <f t="shared" si="8"/>
        <v>0</v>
      </c>
      <c r="U19" s="61">
        <f t="shared" si="9"/>
        <v>0</v>
      </c>
      <c r="V19" s="62">
        <v>2565</v>
      </c>
      <c r="W19" s="57">
        <v>208</v>
      </c>
      <c r="X19" s="64"/>
      <c r="Y19" s="65">
        <f t="shared" si="3"/>
        <v>208</v>
      </c>
      <c r="Z19" s="61">
        <f t="shared" si="7"/>
        <v>8.10916179337232</v>
      </c>
    </row>
    <row r="20" spans="1:26" ht="15.75">
      <c r="A20" s="198" t="s">
        <v>51</v>
      </c>
      <c r="B20" s="57">
        <v>1705</v>
      </c>
      <c r="C20" s="57">
        <v>204</v>
      </c>
      <c r="D20" s="64">
        <v>803</v>
      </c>
      <c r="E20" s="65">
        <f t="shared" si="0"/>
        <v>1007</v>
      </c>
      <c r="F20" s="61">
        <f t="shared" si="4"/>
        <v>59.06158357771261</v>
      </c>
      <c r="G20" s="57">
        <v>4656</v>
      </c>
      <c r="H20" s="57">
        <v>614</v>
      </c>
      <c r="I20" s="64">
        <v>0</v>
      </c>
      <c r="J20" s="58">
        <f t="shared" si="1"/>
        <v>614</v>
      </c>
      <c r="K20" s="61">
        <f t="shared" si="5"/>
        <v>13.187285223367697</v>
      </c>
      <c r="L20" s="57">
        <v>2991</v>
      </c>
      <c r="M20" s="57">
        <v>376</v>
      </c>
      <c r="N20" s="64"/>
      <c r="O20" s="58">
        <f t="shared" si="2"/>
        <v>376</v>
      </c>
      <c r="P20" s="61">
        <f t="shared" si="6"/>
        <v>12.571046472751588</v>
      </c>
      <c r="Q20" s="62">
        <v>4400</v>
      </c>
      <c r="R20" s="63">
        <v>150</v>
      </c>
      <c r="S20" s="64"/>
      <c r="T20" s="58">
        <f t="shared" si="8"/>
        <v>150</v>
      </c>
      <c r="U20" s="61">
        <f t="shared" si="9"/>
        <v>3.409090909090909</v>
      </c>
      <c r="V20" s="62">
        <v>2664</v>
      </c>
      <c r="W20" s="57">
        <v>155</v>
      </c>
      <c r="X20" s="64"/>
      <c r="Y20" s="65">
        <f t="shared" si="3"/>
        <v>155</v>
      </c>
      <c r="Z20" s="61">
        <f t="shared" si="7"/>
        <v>5.818318318318318</v>
      </c>
    </row>
    <row r="21" spans="1:26" ht="15.75">
      <c r="A21" s="198" t="s">
        <v>71</v>
      </c>
      <c r="B21" s="14">
        <v>3013</v>
      </c>
      <c r="C21" s="57">
        <v>11</v>
      </c>
      <c r="D21" s="64">
        <v>890</v>
      </c>
      <c r="E21" s="65">
        <f t="shared" si="0"/>
        <v>901</v>
      </c>
      <c r="F21" s="61">
        <f t="shared" si="4"/>
        <v>29.903750414868902</v>
      </c>
      <c r="G21" s="57">
        <v>5700</v>
      </c>
      <c r="H21" s="57">
        <v>2536</v>
      </c>
      <c r="I21" s="64">
        <v>0</v>
      </c>
      <c r="J21" s="58">
        <f t="shared" si="1"/>
        <v>2536</v>
      </c>
      <c r="K21" s="61">
        <f t="shared" si="5"/>
        <v>44.49122807017544</v>
      </c>
      <c r="L21" s="57">
        <v>2026</v>
      </c>
      <c r="M21" s="57">
        <v>163</v>
      </c>
      <c r="N21" s="64"/>
      <c r="O21" s="58">
        <f t="shared" si="2"/>
        <v>163</v>
      </c>
      <c r="P21" s="61">
        <f t="shared" si="6"/>
        <v>8.045409674234946</v>
      </c>
      <c r="Q21" s="62">
        <v>6460</v>
      </c>
      <c r="R21" s="63">
        <v>1732</v>
      </c>
      <c r="S21" s="64"/>
      <c r="T21" s="58">
        <f t="shared" si="8"/>
        <v>1732</v>
      </c>
      <c r="U21" s="61">
        <f t="shared" si="9"/>
        <v>26.811145510835914</v>
      </c>
      <c r="V21" s="62">
        <v>2200</v>
      </c>
      <c r="W21" s="57">
        <v>56</v>
      </c>
      <c r="X21" s="64"/>
      <c r="Y21" s="65">
        <f t="shared" si="3"/>
        <v>56</v>
      </c>
      <c r="Z21" s="61">
        <f t="shared" si="7"/>
        <v>2.5454545454545454</v>
      </c>
    </row>
    <row r="22" spans="1:26" ht="15.75">
      <c r="A22" s="198" t="s">
        <v>72</v>
      </c>
      <c r="B22" s="57">
        <v>1257</v>
      </c>
      <c r="C22" s="57">
        <v>283</v>
      </c>
      <c r="D22" s="64">
        <v>115</v>
      </c>
      <c r="E22" s="65">
        <f t="shared" si="0"/>
        <v>398</v>
      </c>
      <c r="F22" s="61">
        <f t="shared" si="4"/>
        <v>31.662688941925218</v>
      </c>
      <c r="G22" s="57">
        <v>10757</v>
      </c>
      <c r="H22" s="57">
        <v>6478</v>
      </c>
      <c r="I22" s="64">
        <v>2775</v>
      </c>
      <c r="J22" s="58">
        <f t="shared" si="1"/>
        <v>9253</v>
      </c>
      <c r="K22" s="61">
        <f t="shared" si="5"/>
        <v>86.0184066189458</v>
      </c>
      <c r="L22" s="57">
        <v>746</v>
      </c>
      <c r="M22" s="57">
        <v>54</v>
      </c>
      <c r="N22" s="64"/>
      <c r="O22" s="58">
        <f t="shared" si="2"/>
        <v>54</v>
      </c>
      <c r="P22" s="61">
        <f t="shared" si="6"/>
        <v>7.238605898123325</v>
      </c>
      <c r="Q22" s="62">
        <v>14437</v>
      </c>
      <c r="R22" s="63">
        <v>4685</v>
      </c>
      <c r="S22" s="64"/>
      <c r="T22" s="58">
        <f t="shared" si="8"/>
        <v>4685</v>
      </c>
      <c r="U22" s="61">
        <f t="shared" si="9"/>
        <v>32.45134030615779</v>
      </c>
      <c r="V22" s="62">
        <v>2567</v>
      </c>
      <c r="W22" s="57">
        <v>313</v>
      </c>
      <c r="X22" s="64"/>
      <c r="Y22" s="65">
        <f t="shared" si="3"/>
        <v>313</v>
      </c>
      <c r="Z22" s="61">
        <f t="shared" si="7"/>
        <v>12.193221659524736</v>
      </c>
    </row>
    <row r="23" spans="1:26" ht="15.75">
      <c r="A23" s="198" t="s">
        <v>54</v>
      </c>
      <c r="B23" s="57">
        <v>2340</v>
      </c>
      <c r="C23" s="57">
        <v>0</v>
      </c>
      <c r="D23" s="64">
        <v>30</v>
      </c>
      <c r="E23" s="65">
        <f t="shared" si="0"/>
        <v>30</v>
      </c>
      <c r="F23" s="61">
        <f t="shared" si="4"/>
        <v>1.2820512820512822</v>
      </c>
      <c r="G23" s="57">
        <v>0</v>
      </c>
      <c r="H23" s="57">
        <v>0</v>
      </c>
      <c r="I23" s="64">
        <v>0</v>
      </c>
      <c r="J23" s="58">
        <f t="shared" si="1"/>
        <v>0</v>
      </c>
      <c r="K23" s="61">
        <v>0</v>
      </c>
      <c r="L23" s="57">
        <v>1700</v>
      </c>
      <c r="M23" s="57">
        <v>0</v>
      </c>
      <c r="N23" s="64"/>
      <c r="O23" s="58">
        <f t="shared" si="2"/>
        <v>0</v>
      </c>
      <c r="P23" s="61">
        <f t="shared" si="6"/>
        <v>0</v>
      </c>
      <c r="Q23" s="62">
        <v>0</v>
      </c>
      <c r="R23" s="63">
        <v>0</v>
      </c>
      <c r="S23" s="64"/>
      <c r="T23" s="58">
        <f t="shared" si="8"/>
        <v>0</v>
      </c>
      <c r="U23" s="61">
        <v>0</v>
      </c>
      <c r="V23" s="62">
        <v>1872</v>
      </c>
      <c r="W23" s="57">
        <v>150</v>
      </c>
      <c r="X23" s="64"/>
      <c r="Y23" s="65">
        <f t="shared" si="3"/>
        <v>150</v>
      </c>
      <c r="Z23" s="61">
        <f t="shared" si="7"/>
        <v>8.012820512820513</v>
      </c>
    </row>
    <row r="24" spans="1:26" ht="15.75">
      <c r="A24" s="198" t="s">
        <v>55</v>
      </c>
      <c r="B24" s="57">
        <v>2000</v>
      </c>
      <c r="C24" s="57">
        <v>0</v>
      </c>
      <c r="D24" s="64">
        <v>761</v>
      </c>
      <c r="E24" s="65">
        <f t="shared" si="0"/>
        <v>761</v>
      </c>
      <c r="F24" s="61">
        <f t="shared" si="4"/>
        <v>38.05</v>
      </c>
      <c r="G24" s="57">
        <v>4000</v>
      </c>
      <c r="H24" s="57">
        <v>555</v>
      </c>
      <c r="I24" s="64">
        <v>844</v>
      </c>
      <c r="J24" s="58">
        <f t="shared" si="1"/>
        <v>1399</v>
      </c>
      <c r="K24" s="61">
        <f>(J24*100)/G24</f>
        <v>34.975</v>
      </c>
      <c r="L24" s="57">
        <v>500</v>
      </c>
      <c r="M24" s="57">
        <v>200</v>
      </c>
      <c r="N24" s="64"/>
      <c r="O24" s="58">
        <f t="shared" si="2"/>
        <v>200</v>
      </c>
      <c r="P24" s="61">
        <f t="shared" si="6"/>
        <v>40</v>
      </c>
      <c r="Q24" s="62">
        <v>10000</v>
      </c>
      <c r="R24" s="63">
        <v>5000</v>
      </c>
      <c r="S24" s="64"/>
      <c r="T24" s="58">
        <f t="shared" si="8"/>
        <v>5000</v>
      </c>
      <c r="U24" s="61">
        <f>(T24*100)/Q24</f>
        <v>50</v>
      </c>
      <c r="V24" s="62">
        <v>41300</v>
      </c>
      <c r="W24" s="57">
        <v>0</v>
      </c>
      <c r="X24" s="64"/>
      <c r="Y24" s="65">
        <f t="shared" si="3"/>
        <v>0</v>
      </c>
      <c r="Z24" s="61">
        <f t="shared" si="7"/>
        <v>0</v>
      </c>
    </row>
    <row r="25" spans="1:26" ht="15.75">
      <c r="A25" s="198" t="s">
        <v>73</v>
      </c>
      <c r="B25" s="171">
        <v>1257</v>
      </c>
      <c r="C25" s="171">
        <v>283</v>
      </c>
      <c r="D25" s="172">
        <v>410</v>
      </c>
      <c r="E25" s="173">
        <f t="shared" si="0"/>
        <v>693</v>
      </c>
      <c r="F25" s="174">
        <f t="shared" si="4"/>
        <v>55.13126491646778</v>
      </c>
      <c r="G25" s="171">
        <v>1784</v>
      </c>
      <c r="H25" s="171">
        <v>0</v>
      </c>
      <c r="I25" s="172">
        <v>0</v>
      </c>
      <c r="J25" s="175">
        <f t="shared" si="1"/>
        <v>0</v>
      </c>
      <c r="K25" s="174">
        <f>(J25*100)/G25</f>
        <v>0</v>
      </c>
      <c r="L25" s="171">
        <v>1682</v>
      </c>
      <c r="M25" s="171">
        <v>0</v>
      </c>
      <c r="N25" s="172"/>
      <c r="O25" s="175">
        <f t="shared" si="2"/>
        <v>0</v>
      </c>
      <c r="P25" s="174">
        <f t="shared" si="6"/>
        <v>0</v>
      </c>
      <c r="Q25" s="176">
        <v>0</v>
      </c>
      <c r="R25" s="177">
        <v>0</v>
      </c>
      <c r="S25" s="172"/>
      <c r="T25" s="175">
        <f t="shared" si="8"/>
        <v>0</v>
      </c>
      <c r="U25" s="174" t="e">
        <f>(T25*100)/Q25</f>
        <v>#DIV/0!</v>
      </c>
      <c r="V25" s="176">
        <v>2567</v>
      </c>
      <c r="W25" s="171">
        <v>313</v>
      </c>
      <c r="X25" s="172"/>
      <c r="Y25" s="173">
        <f t="shared" si="3"/>
        <v>313</v>
      </c>
      <c r="Z25" s="174">
        <f t="shared" si="7"/>
        <v>12.193221659524736</v>
      </c>
    </row>
    <row r="26" spans="1:26" ht="15.75">
      <c r="A26" s="200" t="s">
        <v>57</v>
      </c>
      <c r="B26" s="57">
        <v>6845</v>
      </c>
      <c r="C26" s="57">
        <v>1472</v>
      </c>
      <c r="D26" s="66">
        <v>2560</v>
      </c>
      <c r="E26" s="67">
        <f t="shared" si="0"/>
        <v>4032</v>
      </c>
      <c r="F26" s="68">
        <f t="shared" si="4"/>
        <v>58.904309715120526</v>
      </c>
      <c r="G26" s="57">
        <v>15436</v>
      </c>
      <c r="H26" s="57">
        <v>11617</v>
      </c>
      <c r="I26" s="66">
        <v>9596</v>
      </c>
      <c r="J26" s="58">
        <f t="shared" si="1"/>
        <v>21213</v>
      </c>
      <c r="K26" s="68">
        <f>(J26*100)/G26</f>
        <v>137.42549883389478</v>
      </c>
      <c r="L26" s="57">
        <v>6845</v>
      </c>
      <c r="M26" s="57">
        <v>2294</v>
      </c>
      <c r="N26" s="66"/>
      <c r="O26" s="58">
        <f t="shared" si="2"/>
        <v>2294</v>
      </c>
      <c r="P26" s="68">
        <f t="shared" si="6"/>
        <v>33.513513513513516</v>
      </c>
      <c r="Q26" s="62">
        <v>43447</v>
      </c>
      <c r="R26" s="63">
        <v>9406</v>
      </c>
      <c r="S26" s="69"/>
      <c r="T26" s="58">
        <f t="shared" si="8"/>
        <v>9406</v>
      </c>
      <c r="U26" s="68">
        <f>(T26*100)/Q26</f>
        <v>21.649365894077842</v>
      </c>
      <c r="V26" s="62">
        <v>19300</v>
      </c>
      <c r="W26" s="57">
        <v>3178</v>
      </c>
      <c r="X26" s="64"/>
      <c r="Y26" s="65">
        <f t="shared" si="3"/>
        <v>3178</v>
      </c>
      <c r="Z26" s="61">
        <f t="shared" si="7"/>
        <v>16.466321243523318</v>
      </c>
    </row>
    <row r="27" spans="1:26" ht="15.75">
      <c r="A27" s="185" t="s">
        <v>84</v>
      </c>
      <c r="B27" s="70">
        <f>SUM(B6:B26)</f>
        <v>41031</v>
      </c>
      <c r="C27" s="71">
        <f>SUM(C6:C26)</f>
        <v>3447</v>
      </c>
      <c r="D27" s="71">
        <f>SUM(D6:D26)</f>
        <v>11255</v>
      </c>
      <c r="E27" s="71">
        <f t="shared" si="0"/>
        <v>14702</v>
      </c>
      <c r="F27" s="72">
        <f t="shared" si="4"/>
        <v>35.831444517559895</v>
      </c>
      <c r="G27" s="70">
        <f>SUM(G6:G26)</f>
        <v>96684</v>
      </c>
      <c r="H27" s="71">
        <f>SUM(H6:H26)</f>
        <v>35872</v>
      </c>
      <c r="I27" s="71">
        <f>SUM(I6:I26)</f>
        <v>25364</v>
      </c>
      <c r="J27" s="71">
        <f>SUM(H27,I27)</f>
        <v>61236</v>
      </c>
      <c r="K27" s="72">
        <f>(J27*100)/G27</f>
        <v>63.336229365768894</v>
      </c>
      <c r="L27" s="70">
        <f>SUM(L6:L26)</f>
        <v>37590</v>
      </c>
      <c r="M27" s="71">
        <f>SUM(M6:M26)</f>
        <v>5738</v>
      </c>
      <c r="N27" s="71">
        <f>SUM(N6:N26)</f>
        <v>0</v>
      </c>
      <c r="O27" s="71">
        <f>N27+M27</f>
        <v>5738</v>
      </c>
      <c r="P27" s="72">
        <f t="shared" si="6"/>
        <v>15.264698057994147</v>
      </c>
      <c r="Q27" s="70">
        <f>SUM(Q6:Q26)</f>
        <v>153685</v>
      </c>
      <c r="R27" s="71">
        <f>SUM(R6:R26)</f>
        <v>31783</v>
      </c>
      <c r="S27" s="71">
        <f>SUM(S6:S26)</f>
        <v>0</v>
      </c>
      <c r="T27" s="71">
        <f>S27+R27</f>
        <v>31783</v>
      </c>
      <c r="U27" s="72">
        <f>(T27*100)/Q27</f>
        <v>20.680612942056804</v>
      </c>
      <c r="V27" s="70">
        <f>SUM(V6:V26)</f>
        <v>119514</v>
      </c>
      <c r="W27" s="71">
        <f>SUM(W6:W26)</f>
        <v>8784</v>
      </c>
      <c r="X27" s="71">
        <f>SUM(X6:X26)</f>
        <v>0</v>
      </c>
      <c r="Y27" s="71">
        <f>X27+W27</f>
        <v>8784</v>
      </c>
      <c r="Z27" s="72">
        <f t="shared" si="7"/>
        <v>7.349766554545911</v>
      </c>
    </row>
    <row r="28" spans="1:26" ht="15.75">
      <c r="A28" s="186" t="s">
        <v>105</v>
      </c>
      <c r="B28" s="73">
        <v>43252</v>
      </c>
      <c r="C28" s="74">
        <v>5014.4</v>
      </c>
      <c r="D28" s="74">
        <v>938</v>
      </c>
      <c r="E28" s="74">
        <v>5952.4</v>
      </c>
      <c r="F28" s="75">
        <v>13.762138167021178</v>
      </c>
      <c r="G28" s="73">
        <v>97751</v>
      </c>
      <c r="H28" s="74">
        <v>32611.3</v>
      </c>
      <c r="I28" s="74">
        <v>19810</v>
      </c>
      <c r="J28" s="74">
        <v>52421.3</v>
      </c>
      <c r="K28" s="75">
        <v>53.62737977105093</v>
      </c>
      <c r="L28" s="73"/>
      <c r="M28" s="74"/>
      <c r="N28" s="76"/>
      <c r="O28" s="74"/>
      <c r="P28" s="75"/>
      <c r="Q28" s="77"/>
      <c r="R28" s="74"/>
      <c r="S28" s="76"/>
      <c r="T28" s="74"/>
      <c r="U28" s="78"/>
      <c r="V28" s="73"/>
      <c r="W28" s="74"/>
      <c r="X28" s="76"/>
      <c r="Y28" s="74"/>
      <c r="Z28" s="78"/>
    </row>
  </sheetData>
  <sheetProtection selectLockedCells="1" selectUnlockedCells="1"/>
  <mergeCells count="10">
    <mergeCell ref="Q4:U4"/>
    <mergeCell ref="V4:Z4"/>
    <mergeCell ref="A4:A5"/>
    <mergeCell ref="B4:F4"/>
    <mergeCell ref="G4:K4"/>
    <mergeCell ref="L4:P4"/>
    <mergeCell ref="J3:K3"/>
    <mergeCell ref="O3:P3"/>
    <mergeCell ref="F3:G3"/>
    <mergeCell ref="B2:I2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P12" sqref="P12"/>
    </sheetView>
  </sheetViews>
  <sheetFormatPr defaultColWidth="9.00390625" defaultRowHeight="12.75"/>
  <cols>
    <col min="1" max="1" width="19.25390625" style="79" customWidth="1"/>
    <col min="2" max="2" width="8.875" style="79" customWidth="1"/>
    <col min="3" max="3" width="7.375" style="79" customWidth="1"/>
    <col min="4" max="4" width="8.625" style="79" customWidth="1"/>
    <col min="5" max="5" width="9.25390625" style="79" customWidth="1"/>
    <col min="6" max="6" width="9.375" style="79" customWidth="1"/>
    <col min="7" max="7" width="6.75390625" style="79" customWidth="1"/>
    <col min="8" max="8" width="6.875" style="79" customWidth="1"/>
    <col min="9" max="9" width="6.625" style="79" customWidth="1"/>
    <col min="10" max="10" width="6.75390625" style="79" customWidth="1"/>
    <col min="11" max="11" width="7.375" style="79" customWidth="1"/>
    <col min="12" max="12" width="8.125" style="79" customWidth="1"/>
    <col min="13" max="13" width="8.25390625" style="79" customWidth="1"/>
    <col min="14" max="14" width="8.625" style="79" customWidth="1"/>
    <col min="15" max="15" width="7.00390625" style="79" customWidth="1"/>
    <col min="16" max="16" width="7.25390625" style="79" customWidth="1"/>
    <col min="17" max="16384" width="8.875" style="79" customWidth="1"/>
  </cols>
  <sheetData>
    <row r="1" spans="1:16" ht="15.75" customHeight="1">
      <c r="A1" s="80"/>
      <c r="B1" s="235" t="s">
        <v>85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>
        <v>43636</v>
      </c>
      <c r="P1" s="236"/>
    </row>
    <row r="2" spans="1:16" ht="15.75">
      <c r="A2" s="80" t="s">
        <v>86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81"/>
      <c r="P2" s="81"/>
    </row>
    <row r="3" spans="1:16" ht="15.75" customHeight="1">
      <c r="A3" s="237" t="s">
        <v>87</v>
      </c>
      <c r="B3" s="238" t="s">
        <v>88</v>
      </c>
      <c r="C3" s="238"/>
      <c r="D3" s="238"/>
      <c r="E3" s="239" t="s">
        <v>89</v>
      </c>
      <c r="F3" s="239"/>
      <c r="G3" s="239"/>
      <c r="H3" s="239"/>
      <c r="I3" s="239"/>
      <c r="J3" s="239"/>
      <c r="K3" s="240" t="s">
        <v>90</v>
      </c>
      <c r="L3" s="240"/>
      <c r="M3" s="241" t="s">
        <v>91</v>
      </c>
      <c r="N3" s="241"/>
      <c r="O3" s="241"/>
      <c r="P3" s="241"/>
    </row>
    <row r="4" spans="1:16" ht="15.75" customHeight="1">
      <c r="A4" s="237"/>
      <c r="B4" s="242" t="s">
        <v>92</v>
      </c>
      <c r="C4" s="244" t="s">
        <v>93</v>
      </c>
      <c r="D4" s="244"/>
      <c r="E4" s="239"/>
      <c r="F4" s="239"/>
      <c r="G4" s="239"/>
      <c r="H4" s="239"/>
      <c r="I4" s="239"/>
      <c r="J4" s="239"/>
      <c r="K4" s="238" t="s">
        <v>94</v>
      </c>
      <c r="L4" s="238"/>
      <c r="M4" s="245" t="s">
        <v>95</v>
      </c>
      <c r="N4" s="245"/>
      <c r="O4" s="246" t="s">
        <v>36</v>
      </c>
      <c r="P4" s="246"/>
    </row>
    <row r="5" spans="1:16" ht="15.75" customHeight="1">
      <c r="A5" s="237"/>
      <c r="B5" s="242"/>
      <c r="C5" s="247" t="s">
        <v>96</v>
      </c>
      <c r="D5" s="247"/>
      <c r="E5" s="248" t="s">
        <v>97</v>
      </c>
      <c r="F5" s="248"/>
      <c r="G5" s="249" t="s">
        <v>98</v>
      </c>
      <c r="H5" s="249"/>
      <c r="I5" s="250" t="s">
        <v>99</v>
      </c>
      <c r="J5" s="250"/>
      <c r="K5" s="251" t="s">
        <v>100</v>
      </c>
      <c r="L5" s="251"/>
      <c r="M5" s="252" t="s">
        <v>98</v>
      </c>
      <c r="N5" s="252"/>
      <c r="O5" s="253" t="s">
        <v>98</v>
      </c>
      <c r="P5" s="253"/>
    </row>
    <row r="6" spans="1:16" ht="16.5" customHeight="1">
      <c r="A6" s="237"/>
      <c r="B6" s="243"/>
      <c r="C6" s="82" t="s">
        <v>110</v>
      </c>
      <c r="D6" s="83" t="s">
        <v>114</v>
      </c>
      <c r="E6" s="84" t="s">
        <v>101</v>
      </c>
      <c r="F6" s="85" t="s">
        <v>102</v>
      </c>
      <c r="G6" s="84" t="s">
        <v>101</v>
      </c>
      <c r="H6" s="85" t="s">
        <v>102</v>
      </c>
      <c r="I6" s="84" t="s">
        <v>101</v>
      </c>
      <c r="J6" s="85" t="s">
        <v>102</v>
      </c>
      <c r="K6" s="84" t="s">
        <v>101</v>
      </c>
      <c r="L6" s="85" t="s">
        <v>102</v>
      </c>
      <c r="M6" s="84" t="s">
        <v>101</v>
      </c>
      <c r="N6" s="85" t="s">
        <v>102</v>
      </c>
      <c r="O6" s="84" t="s">
        <v>101</v>
      </c>
      <c r="P6" s="85" t="s">
        <v>102</v>
      </c>
    </row>
    <row r="7" spans="1:16" ht="16.5" customHeight="1">
      <c r="A7" s="204" t="s">
        <v>37</v>
      </c>
      <c r="B7" s="86">
        <v>64</v>
      </c>
      <c r="C7" s="87">
        <v>64</v>
      </c>
      <c r="D7" s="87">
        <v>64</v>
      </c>
      <c r="E7" s="88">
        <v>84.5</v>
      </c>
      <c r="F7" s="89">
        <v>84.5</v>
      </c>
      <c r="G7" s="88">
        <v>0.5</v>
      </c>
      <c r="H7" s="89">
        <v>0.5</v>
      </c>
      <c r="I7" s="90">
        <v>0.3</v>
      </c>
      <c r="J7" s="91">
        <v>0.3</v>
      </c>
      <c r="K7" s="92">
        <f aca="true" t="shared" si="0" ref="K7:K29">G7/D7*1000</f>
        <v>7.8125</v>
      </c>
      <c r="L7" s="93">
        <v>7.8</v>
      </c>
      <c r="M7" s="94"/>
      <c r="N7" s="95"/>
      <c r="O7" s="96"/>
      <c r="P7" s="95"/>
    </row>
    <row r="8" spans="1:16" ht="15" customHeight="1">
      <c r="A8" s="201" t="s">
        <v>38</v>
      </c>
      <c r="B8" s="97">
        <v>1183</v>
      </c>
      <c r="C8" s="98">
        <v>1170</v>
      </c>
      <c r="D8" s="98">
        <v>1170</v>
      </c>
      <c r="E8" s="88">
        <v>1787.5</v>
      </c>
      <c r="F8" s="89">
        <v>1780</v>
      </c>
      <c r="G8" s="88">
        <v>13.6</v>
      </c>
      <c r="H8" s="89">
        <v>13.4</v>
      </c>
      <c r="I8" s="88">
        <v>10.6</v>
      </c>
      <c r="J8" s="89">
        <v>10.5</v>
      </c>
      <c r="K8" s="92">
        <f t="shared" si="0"/>
        <v>11.623931623931623</v>
      </c>
      <c r="L8" s="99">
        <v>11.2</v>
      </c>
      <c r="M8" s="94">
        <v>484</v>
      </c>
      <c r="N8" s="94">
        <v>484</v>
      </c>
      <c r="O8" s="100">
        <v>3</v>
      </c>
      <c r="P8" s="94">
        <v>3</v>
      </c>
    </row>
    <row r="9" spans="1:16" ht="15">
      <c r="A9" s="201" t="s">
        <v>39</v>
      </c>
      <c r="B9" s="97">
        <v>1130</v>
      </c>
      <c r="C9" s="98">
        <v>1130</v>
      </c>
      <c r="D9" s="98">
        <v>1130</v>
      </c>
      <c r="E9" s="88">
        <v>2419.7</v>
      </c>
      <c r="F9" s="89">
        <v>2243.1</v>
      </c>
      <c r="G9" s="88">
        <v>15.4</v>
      </c>
      <c r="H9" s="89">
        <v>15</v>
      </c>
      <c r="I9" s="124">
        <v>13.4</v>
      </c>
      <c r="J9" s="89">
        <v>15.1</v>
      </c>
      <c r="K9" s="92">
        <f t="shared" si="0"/>
        <v>13.628318584070797</v>
      </c>
      <c r="L9" s="99">
        <v>13.4</v>
      </c>
      <c r="M9" s="94">
        <v>672</v>
      </c>
      <c r="N9" s="94">
        <v>672</v>
      </c>
      <c r="O9" s="100">
        <v>4</v>
      </c>
      <c r="P9" s="94">
        <v>4</v>
      </c>
    </row>
    <row r="10" spans="1:16" ht="15">
      <c r="A10" s="201" t="s">
        <v>40</v>
      </c>
      <c r="B10" s="97">
        <v>395</v>
      </c>
      <c r="C10" s="98">
        <v>412</v>
      </c>
      <c r="D10" s="98">
        <v>412</v>
      </c>
      <c r="E10" s="88">
        <v>564</v>
      </c>
      <c r="F10" s="89">
        <v>526.8</v>
      </c>
      <c r="G10" s="88">
        <v>4.2</v>
      </c>
      <c r="H10" s="89">
        <v>4.3</v>
      </c>
      <c r="I10" s="88">
        <v>3.9</v>
      </c>
      <c r="J10" s="89">
        <v>3.7</v>
      </c>
      <c r="K10" s="92">
        <f t="shared" si="0"/>
        <v>10.194174757281553</v>
      </c>
      <c r="L10" s="99">
        <v>10</v>
      </c>
      <c r="M10" s="95">
        <v>205</v>
      </c>
      <c r="N10" s="94">
        <v>141</v>
      </c>
      <c r="O10" s="100">
        <v>1.7</v>
      </c>
      <c r="P10" s="94">
        <v>1</v>
      </c>
    </row>
    <row r="11" spans="1:16" ht="14.25" customHeight="1">
      <c r="A11" s="201" t="s">
        <v>41</v>
      </c>
      <c r="B11" s="97">
        <v>612</v>
      </c>
      <c r="C11" s="98">
        <v>612</v>
      </c>
      <c r="D11" s="98">
        <v>612</v>
      </c>
      <c r="E11" s="88">
        <v>1004.4</v>
      </c>
      <c r="F11" s="89">
        <v>982.1</v>
      </c>
      <c r="G11" s="88">
        <v>7.3</v>
      </c>
      <c r="H11" s="89">
        <v>7</v>
      </c>
      <c r="I11" s="88">
        <v>6.4</v>
      </c>
      <c r="J11" s="89">
        <v>6.1</v>
      </c>
      <c r="K11" s="92">
        <f t="shared" si="0"/>
        <v>11.928104575163397</v>
      </c>
      <c r="L11" s="99">
        <v>11.5</v>
      </c>
      <c r="M11" s="95">
        <v>521</v>
      </c>
      <c r="N11" s="94">
        <v>349</v>
      </c>
      <c r="O11" s="100">
        <v>4</v>
      </c>
      <c r="P11" s="94">
        <v>3</v>
      </c>
    </row>
    <row r="12" spans="1:16" ht="15">
      <c r="A12" s="201" t="s">
        <v>69</v>
      </c>
      <c r="B12" s="97">
        <v>482</v>
      </c>
      <c r="C12" s="98">
        <v>482</v>
      </c>
      <c r="D12" s="98">
        <v>482</v>
      </c>
      <c r="E12" s="88">
        <v>1094.6</v>
      </c>
      <c r="F12" s="89">
        <v>964.9</v>
      </c>
      <c r="G12" s="88">
        <v>9.5</v>
      </c>
      <c r="H12" s="89">
        <v>9</v>
      </c>
      <c r="I12" s="88">
        <v>9.1</v>
      </c>
      <c r="J12" s="89">
        <v>8.4</v>
      </c>
      <c r="K12" s="92">
        <f t="shared" si="0"/>
        <v>19.70954356846473</v>
      </c>
      <c r="L12" s="99">
        <v>19</v>
      </c>
      <c r="M12" s="95">
        <v>827</v>
      </c>
      <c r="N12" s="94">
        <v>799.7</v>
      </c>
      <c r="O12" s="100">
        <v>10.9</v>
      </c>
      <c r="P12" s="94">
        <v>10.7</v>
      </c>
    </row>
    <row r="13" spans="1:16" ht="15">
      <c r="A13" s="201" t="s">
        <v>43</v>
      </c>
      <c r="B13" s="97">
        <v>592</v>
      </c>
      <c r="C13" s="98">
        <v>612</v>
      </c>
      <c r="D13" s="98">
        <v>612</v>
      </c>
      <c r="E13" s="88">
        <v>890</v>
      </c>
      <c r="F13" s="89">
        <v>860</v>
      </c>
      <c r="G13" s="88">
        <v>7.1</v>
      </c>
      <c r="H13" s="89">
        <v>6.8</v>
      </c>
      <c r="I13" s="88">
        <v>6.7</v>
      </c>
      <c r="J13" s="89">
        <v>6.5</v>
      </c>
      <c r="K13" s="92">
        <f t="shared" si="0"/>
        <v>11.601307189542482</v>
      </c>
      <c r="L13" s="99">
        <v>9.7</v>
      </c>
      <c r="M13" s="95">
        <v>414</v>
      </c>
      <c r="N13" s="95">
        <v>490</v>
      </c>
      <c r="O13" s="100">
        <v>3.2</v>
      </c>
      <c r="P13" s="94">
        <v>3</v>
      </c>
    </row>
    <row r="14" spans="1:16" ht="15">
      <c r="A14" s="201" t="s">
        <v>44</v>
      </c>
      <c r="B14" s="97">
        <v>2736</v>
      </c>
      <c r="C14" s="98">
        <v>2682</v>
      </c>
      <c r="D14" s="98">
        <v>2682</v>
      </c>
      <c r="E14" s="88">
        <v>4449</v>
      </c>
      <c r="F14" s="89">
        <v>4130</v>
      </c>
      <c r="G14" s="88">
        <v>26</v>
      </c>
      <c r="H14" s="89">
        <v>25</v>
      </c>
      <c r="I14" s="88">
        <v>25</v>
      </c>
      <c r="J14" s="89">
        <v>24</v>
      </c>
      <c r="K14" s="92">
        <f t="shared" si="0"/>
        <v>9.694258016405668</v>
      </c>
      <c r="L14" s="99">
        <v>8.4</v>
      </c>
      <c r="M14" s="95">
        <v>440</v>
      </c>
      <c r="N14" s="94">
        <v>440</v>
      </c>
      <c r="O14" s="100">
        <v>2.2</v>
      </c>
      <c r="P14" s="94">
        <v>2.2</v>
      </c>
    </row>
    <row r="15" spans="1:16" ht="15">
      <c r="A15" s="201" t="s">
        <v>45</v>
      </c>
      <c r="B15" s="97">
        <v>544</v>
      </c>
      <c r="C15" s="98">
        <v>540</v>
      </c>
      <c r="D15" s="98">
        <v>540</v>
      </c>
      <c r="E15" s="88">
        <v>806.6</v>
      </c>
      <c r="F15" s="89">
        <v>898.3</v>
      </c>
      <c r="G15" s="88">
        <v>5.6</v>
      </c>
      <c r="H15" s="89">
        <v>5.4</v>
      </c>
      <c r="I15" s="88">
        <v>4.8</v>
      </c>
      <c r="J15" s="89">
        <v>5.1</v>
      </c>
      <c r="K15" s="92">
        <f t="shared" si="0"/>
        <v>10.37037037037037</v>
      </c>
      <c r="L15" s="99">
        <v>10</v>
      </c>
      <c r="M15" s="95">
        <v>51.6</v>
      </c>
      <c r="N15" s="94">
        <v>50.4</v>
      </c>
      <c r="O15" s="100">
        <v>0.4</v>
      </c>
      <c r="P15" s="94">
        <v>0.3</v>
      </c>
    </row>
    <row r="16" spans="1:16" ht="16.5" customHeight="1">
      <c r="A16" s="201" t="s">
        <v>46</v>
      </c>
      <c r="B16" s="97">
        <v>500</v>
      </c>
      <c r="C16" s="98">
        <v>493</v>
      </c>
      <c r="D16" s="98">
        <v>493</v>
      </c>
      <c r="E16" s="88">
        <v>1015.8</v>
      </c>
      <c r="F16" s="89">
        <v>1147.5</v>
      </c>
      <c r="G16" s="88">
        <v>6.2</v>
      </c>
      <c r="H16" s="89">
        <v>8.5</v>
      </c>
      <c r="I16" s="88">
        <v>5.9</v>
      </c>
      <c r="J16" s="89">
        <v>7.8</v>
      </c>
      <c r="K16" s="92">
        <f t="shared" si="0"/>
        <v>12.57606490872211</v>
      </c>
      <c r="L16" s="99">
        <v>13</v>
      </c>
      <c r="M16" s="95">
        <v>1865</v>
      </c>
      <c r="N16" s="94">
        <v>1870</v>
      </c>
      <c r="O16" s="101">
        <v>15</v>
      </c>
      <c r="P16" s="102">
        <v>14</v>
      </c>
    </row>
    <row r="17" spans="1:16" ht="16.5" customHeight="1">
      <c r="A17" s="201" t="s">
        <v>47</v>
      </c>
      <c r="B17" s="125">
        <v>1400</v>
      </c>
      <c r="C17" s="126">
        <v>1515</v>
      </c>
      <c r="D17" s="126">
        <v>1515</v>
      </c>
      <c r="E17" s="127">
        <v>4297</v>
      </c>
      <c r="F17" s="128">
        <v>2415</v>
      </c>
      <c r="G17" s="127">
        <v>38.9</v>
      </c>
      <c r="H17" s="128">
        <v>19.7</v>
      </c>
      <c r="I17" s="127">
        <v>38.5</v>
      </c>
      <c r="J17" s="128">
        <v>19.3</v>
      </c>
      <c r="K17" s="129">
        <f t="shared" si="0"/>
        <v>25.676567656765673</v>
      </c>
      <c r="L17" s="130">
        <v>19.7</v>
      </c>
      <c r="M17" s="95">
        <v>337</v>
      </c>
      <c r="N17" s="131">
        <v>323</v>
      </c>
      <c r="O17" s="132">
        <v>2</v>
      </c>
      <c r="P17" s="133">
        <v>2</v>
      </c>
    </row>
    <row r="18" spans="1:16" ht="15">
      <c r="A18" s="201" t="s">
        <v>48</v>
      </c>
      <c r="B18" s="97">
        <v>475</v>
      </c>
      <c r="C18" s="98">
        <v>523</v>
      </c>
      <c r="D18" s="98">
        <v>523</v>
      </c>
      <c r="E18" s="88">
        <v>768.8</v>
      </c>
      <c r="F18" s="89">
        <v>816.6</v>
      </c>
      <c r="G18" s="88">
        <v>5.4</v>
      </c>
      <c r="H18" s="89">
        <v>5.1</v>
      </c>
      <c r="I18" s="88">
        <v>5</v>
      </c>
      <c r="J18" s="89">
        <v>5</v>
      </c>
      <c r="K18" s="92">
        <f t="shared" si="0"/>
        <v>10.325047801147228</v>
      </c>
      <c r="L18" s="99">
        <v>9</v>
      </c>
      <c r="M18" s="95">
        <v>794.6</v>
      </c>
      <c r="N18" s="94">
        <v>713.8</v>
      </c>
      <c r="O18" s="103">
        <v>5.4</v>
      </c>
      <c r="P18" s="104">
        <v>5</v>
      </c>
    </row>
    <row r="19" spans="1:16" ht="15">
      <c r="A19" s="201" t="s">
        <v>49</v>
      </c>
      <c r="B19" s="97">
        <v>1258</v>
      </c>
      <c r="C19" s="98">
        <v>1226</v>
      </c>
      <c r="D19" s="98">
        <v>1226</v>
      </c>
      <c r="E19" s="88">
        <v>1830</v>
      </c>
      <c r="F19" s="89">
        <v>1830</v>
      </c>
      <c r="G19" s="88">
        <v>15.4</v>
      </c>
      <c r="H19" s="89">
        <v>15.4</v>
      </c>
      <c r="I19" s="88">
        <v>11.7</v>
      </c>
      <c r="J19" s="89">
        <v>12</v>
      </c>
      <c r="K19" s="92">
        <f t="shared" si="0"/>
        <v>12.561174551386623</v>
      </c>
      <c r="L19" s="99">
        <v>12.4</v>
      </c>
      <c r="M19" s="95">
        <v>540</v>
      </c>
      <c r="N19" s="94">
        <v>540</v>
      </c>
      <c r="O19" s="103">
        <v>4</v>
      </c>
      <c r="P19" s="104">
        <v>4</v>
      </c>
    </row>
    <row r="20" spans="1:16" ht="15">
      <c r="A20" s="201" t="s">
        <v>50</v>
      </c>
      <c r="B20" s="97">
        <v>1250</v>
      </c>
      <c r="C20" s="98">
        <v>1220</v>
      </c>
      <c r="D20" s="98">
        <v>1220</v>
      </c>
      <c r="E20" s="88">
        <v>2435</v>
      </c>
      <c r="F20" s="89">
        <v>2224</v>
      </c>
      <c r="G20" s="88">
        <v>16.1</v>
      </c>
      <c r="H20" s="89">
        <v>15.8</v>
      </c>
      <c r="I20" s="88">
        <v>14.1</v>
      </c>
      <c r="J20" s="89">
        <v>13.6</v>
      </c>
      <c r="K20" s="92">
        <f t="shared" si="0"/>
        <v>13.196721311475411</v>
      </c>
      <c r="L20" s="99">
        <v>12.6</v>
      </c>
      <c r="M20" s="95">
        <v>161</v>
      </c>
      <c r="N20" s="94">
        <v>158</v>
      </c>
      <c r="O20" s="103">
        <v>1</v>
      </c>
      <c r="P20" s="104">
        <v>1</v>
      </c>
    </row>
    <row r="21" spans="1:67" s="144" customFormat="1" ht="16.5" customHeight="1">
      <c r="A21" s="201" t="s">
        <v>51</v>
      </c>
      <c r="B21" s="145">
        <v>623</v>
      </c>
      <c r="C21" s="146">
        <v>589</v>
      </c>
      <c r="D21" s="146">
        <v>589</v>
      </c>
      <c r="E21" s="124">
        <v>704.2</v>
      </c>
      <c r="F21" s="147">
        <v>790.2</v>
      </c>
      <c r="G21" s="124">
        <v>6</v>
      </c>
      <c r="H21" s="147">
        <v>7.3</v>
      </c>
      <c r="I21" s="124">
        <v>3.8</v>
      </c>
      <c r="J21" s="147">
        <v>4.8</v>
      </c>
      <c r="K21" s="148">
        <f t="shared" si="0"/>
        <v>10.186757215619695</v>
      </c>
      <c r="L21" s="149">
        <v>11.9</v>
      </c>
      <c r="M21" s="95">
        <v>252</v>
      </c>
      <c r="N21" s="150">
        <v>293.6</v>
      </c>
      <c r="O21" s="151">
        <v>1.5</v>
      </c>
      <c r="P21" s="152">
        <v>1.8</v>
      </c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</row>
    <row r="22" spans="1:16" ht="15">
      <c r="A22" s="201" t="s">
        <v>71</v>
      </c>
      <c r="B22" s="97">
        <v>1011</v>
      </c>
      <c r="C22" s="98">
        <v>1010</v>
      </c>
      <c r="D22" s="98">
        <v>1010</v>
      </c>
      <c r="E22" s="88">
        <v>1562</v>
      </c>
      <c r="F22" s="89">
        <v>1710</v>
      </c>
      <c r="G22" s="88">
        <v>12.2</v>
      </c>
      <c r="H22" s="89">
        <v>12.9</v>
      </c>
      <c r="I22" s="88">
        <v>11.3</v>
      </c>
      <c r="J22" s="89">
        <v>12.3</v>
      </c>
      <c r="K22" s="92">
        <f t="shared" si="0"/>
        <v>12.079207920792078</v>
      </c>
      <c r="L22" s="99">
        <v>12.5</v>
      </c>
      <c r="M22" s="95">
        <v>1466</v>
      </c>
      <c r="N22" s="94">
        <v>1660</v>
      </c>
      <c r="O22" s="103">
        <v>6.2</v>
      </c>
      <c r="P22" s="104">
        <v>7.4</v>
      </c>
    </row>
    <row r="23" spans="1:16" ht="15" customHeight="1">
      <c r="A23" s="201" t="s">
        <v>53</v>
      </c>
      <c r="B23" s="97">
        <v>1761</v>
      </c>
      <c r="C23" s="98">
        <v>1636</v>
      </c>
      <c r="D23" s="98">
        <v>1636</v>
      </c>
      <c r="E23" s="88">
        <v>5790</v>
      </c>
      <c r="F23" s="105">
        <v>5815</v>
      </c>
      <c r="G23" s="106">
        <v>38.2</v>
      </c>
      <c r="H23" s="89">
        <v>36.1</v>
      </c>
      <c r="I23" s="88">
        <v>36.3</v>
      </c>
      <c r="J23" s="89">
        <v>35.1</v>
      </c>
      <c r="K23" s="92">
        <f t="shared" si="0"/>
        <v>23.349633251833744</v>
      </c>
      <c r="L23" s="99">
        <v>20.2</v>
      </c>
      <c r="M23" s="95">
        <v>529.5</v>
      </c>
      <c r="N23" s="94">
        <v>523.2</v>
      </c>
      <c r="O23" s="103">
        <v>4.8</v>
      </c>
      <c r="P23" s="104">
        <v>4.7</v>
      </c>
    </row>
    <row r="24" spans="1:16" ht="15">
      <c r="A24" s="201" t="s">
        <v>54</v>
      </c>
      <c r="B24" s="97">
        <v>466</v>
      </c>
      <c r="C24" s="98">
        <v>466</v>
      </c>
      <c r="D24" s="98">
        <v>466</v>
      </c>
      <c r="E24" s="88">
        <v>851.4</v>
      </c>
      <c r="F24" s="89">
        <v>812.7</v>
      </c>
      <c r="G24" s="88">
        <v>5.4</v>
      </c>
      <c r="H24" s="89">
        <v>4.8</v>
      </c>
      <c r="I24" s="88">
        <v>3</v>
      </c>
      <c r="J24" s="89">
        <v>2.4</v>
      </c>
      <c r="K24" s="92">
        <f t="shared" si="0"/>
        <v>11.587982832618026</v>
      </c>
      <c r="L24" s="99">
        <v>10.8</v>
      </c>
      <c r="M24" s="95">
        <v>345</v>
      </c>
      <c r="N24" s="94">
        <v>343.1</v>
      </c>
      <c r="O24" s="103">
        <v>3.5</v>
      </c>
      <c r="P24" s="104">
        <v>3</v>
      </c>
    </row>
    <row r="25" spans="1:16" ht="15">
      <c r="A25" s="201" t="s">
        <v>55</v>
      </c>
      <c r="B25" s="97">
        <v>1490</v>
      </c>
      <c r="C25" s="98">
        <v>1493</v>
      </c>
      <c r="D25" s="98">
        <v>1493</v>
      </c>
      <c r="E25" s="89">
        <v>3915.2</v>
      </c>
      <c r="F25" s="89">
        <v>3766.4</v>
      </c>
      <c r="G25" s="88">
        <v>25.7</v>
      </c>
      <c r="H25" s="89">
        <v>23.4</v>
      </c>
      <c r="I25" s="88">
        <v>23.9</v>
      </c>
      <c r="J25" s="89">
        <v>21.2</v>
      </c>
      <c r="K25" s="92">
        <f t="shared" si="0"/>
        <v>17.213663764233086</v>
      </c>
      <c r="L25" s="99">
        <v>15.8</v>
      </c>
      <c r="M25" s="94"/>
      <c r="N25" s="94"/>
      <c r="O25" s="107"/>
      <c r="P25" s="108"/>
    </row>
    <row r="26" spans="1:16" ht="15">
      <c r="A26" s="201" t="s">
        <v>56</v>
      </c>
      <c r="B26" s="97">
        <v>721</v>
      </c>
      <c r="C26" s="98">
        <v>741</v>
      </c>
      <c r="D26" s="98">
        <v>741</v>
      </c>
      <c r="E26" s="88">
        <v>789.5</v>
      </c>
      <c r="F26" s="89">
        <v>810.1</v>
      </c>
      <c r="G26" s="88">
        <v>6.8</v>
      </c>
      <c r="H26" s="89">
        <v>7.3</v>
      </c>
      <c r="I26" s="88">
        <v>6.1</v>
      </c>
      <c r="J26" s="89">
        <v>7</v>
      </c>
      <c r="K26" s="92">
        <f t="shared" si="0"/>
        <v>9.176788124156545</v>
      </c>
      <c r="L26" s="99">
        <v>9.2</v>
      </c>
      <c r="M26" s="94">
        <v>2089</v>
      </c>
      <c r="N26" s="94">
        <v>2152</v>
      </c>
      <c r="O26" s="100">
        <v>10</v>
      </c>
      <c r="P26" s="94">
        <v>11</v>
      </c>
    </row>
    <row r="27" spans="1:16" ht="15">
      <c r="A27" s="201" t="s">
        <v>57</v>
      </c>
      <c r="B27" s="97">
        <v>4619</v>
      </c>
      <c r="C27" s="98">
        <v>4682</v>
      </c>
      <c r="D27" s="98">
        <v>4682</v>
      </c>
      <c r="E27" s="88">
        <v>14302</v>
      </c>
      <c r="F27" s="89">
        <v>12644</v>
      </c>
      <c r="G27" s="88">
        <v>87</v>
      </c>
      <c r="H27" s="89">
        <v>85</v>
      </c>
      <c r="I27" s="88">
        <v>75</v>
      </c>
      <c r="J27" s="89">
        <v>69</v>
      </c>
      <c r="K27" s="92">
        <f t="shared" si="0"/>
        <v>18.58180264844084</v>
      </c>
      <c r="L27" s="99">
        <v>19.4</v>
      </c>
      <c r="M27" s="94">
        <v>815</v>
      </c>
      <c r="N27" s="94">
        <v>977</v>
      </c>
      <c r="O27" s="100">
        <v>5</v>
      </c>
      <c r="P27" s="94">
        <v>6</v>
      </c>
    </row>
    <row r="28" spans="1:16" ht="0.75" customHeight="1">
      <c r="A28" s="178" t="s">
        <v>103</v>
      </c>
      <c r="B28" s="109">
        <v>100</v>
      </c>
      <c r="C28" s="110">
        <v>100</v>
      </c>
      <c r="D28" s="110">
        <v>100</v>
      </c>
      <c r="E28" s="111">
        <v>68</v>
      </c>
      <c r="F28" s="112">
        <v>0</v>
      </c>
      <c r="G28" s="111">
        <v>0.7</v>
      </c>
      <c r="H28" s="112">
        <v>0.7</v>
      </c>
      <c r="I28" s="111">
        <v>2.4</v>
      </c>
      <c r="J28" s="113">
        <v>2.4</v>
      </c>
      <c r="K28" s="114">
        <f t="shared" si="0"/>
        <v>6.999999999999999</v>
      </c>
      <c r="L28" s="115">
        <v>7</v>
      </c>
      <c r="M28" s="116"/>
      <c r="N28" s="117"/>
      <c r="O28" s="118"/>
      <c r="P28" s="119"/>
    </row>
    <row r="29" spans="1:16" ht="14.25">
      <c r="A29" s="179" t="s">
        <v>104</v>
      </c>
      <c r="B29" s="120">
        <f aca="true" t="shared" si="1" ref="B29:J29">SUM(B7:B27)</f>
        <v>23312</v>
      </c>
      <c r="C29" s="120">
        <f t="shared" si="1"/>
        <v>23298</v>
      </c>
      <c r="D29" s="120">
        <f t="shared" si="1"/>
        <v>23298</v>
      </c>
      <c r="E29" s="121">
        <f t="shared" si="1"/>
        <v>51361.2</v>
      </c>
      <c r="F29" s="121">
        <f t="shared" si="1"/>
        <v>47251.2</v>
      </c>
      <c r="G29" s="121">
        <f t="shared" si="1"/>
        <v>352.5</v>
      </c>
      <c r="H29" s="121">
        <f t="shared" si="1"/>
        <v>327.70000000000005</v>
      </c>
      <c r="I29" s="121">
        <f t="shared" si="1"/>
        <v>314.8</v>
      </c>
      <c r="J29" s="121">
        <f t="shared" si="1"/>
        <v>289.2</v>
      </c>
      <c r="K29" s="122">
        <f t="shared" si="0"/>
        <v>15.130054081895443</v>
      </c>
      <c r="L29" s="123">
        <v>14.4</v>
      </c>
      <c r="M29" s="121">
        <f>SUM(M7:M28)</f>
        <v>12808.7</v>
      </c>
      <c r="N29" s="205">
        <f>SUM(N7:N28)</f>
        <v>12979.800000000001</v>
      </c>
      <c r="O29" s="205">
        <f>SUM(O7:O28)</f>
        <v>87.8</v>
      </c>
      <c r="P29" s="205">
        <f>SUM(P7:P28)</f>
        <v>87.1</v>
      </c>
    </row>
    <row r="30" ht="12.75">
      <c r="A30" s="153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254" t="s">
        <v>111</v>
      </c>
      <c r="B1" s="254"/>
    </row>
    <row r="2" spans="1:2" ht="42" customHeight="1">
      <c r="A2" s="255"/>
      <c r="B2" s="255"/>
    </row>
    <row r="3" spans="1:2" ht="42" customHeight="1">
      <c r="A3" s="47"/>
      <c r="B3" s="47"/>
    </row>
    <row r="4" spans="1:2" ht="12.75">
      <c r="A4" s="256" t="s">
        <v>1</v>
      </c>
      <c r="B4" s="256" t="s">
        <v>74</v>
      </c>
    </row>
    <row r="5" spans="1:2" ht="12.75">
      <c r="A5" s="257"/>
      <c r="B5" s="257"/>
    </row>
    <row r="6" spans="1:2" ht="22.5" customHeight="1">
      <c r="A6" s="189" t="s">
        <v>37</v>
      </c>
      <c r="B6" s="190" t="s">
        <v>119</v>
      </c>
    </row>
    <row r="7" spans="1:2" ht="20.25" customHeight="1">
      <c r="A7" s="189" t="s">
        <v>67</v>
      </c>
      <c r="B7" s="190" t="s">
        <v>115</v>
      </c>
    </row>
    <row r="8" spans="1:2" ht="20.25" customHeight="1">
      <c r="A8" s="189" t="s">
        <v>68</v>
      </c>
      <c r="B8" s="190" t="s">
        <v>112</v>
      </c>
    </row>
    <row r="9" spans="1:2" ht="21.75" customHeight="1">
      <c r="A9" s="189" t="s">
        <v>40</v>
      </c>
      <c r="B9" s="190" t="s">
        <v>117</v>
      </c>
    </row>
    <row r="10" spans="1:2" ht="21.75" customHeight="1">
      <c r="A10" s="189" t="s">
        <v>41</v>
      </c>
      <c r="B10" s="190" t="s">
        <v>115</v>
      </c>
    </row>
    <row r="11" spans="1:2" ht="19.5" customHeight="1">
      <c r="A11" s="189" t="s">
        <v>69</v>
      </c>
      <c r="B11" s="190" t="s">
        <v>122</v>
      </c>
    </row>
    <row r="12" spans="1:2" ht="19.5" customHeight="1">
      <c r="A12" s="189" t="s">
        <v>43</v>
      </c>
      <c r="B12" s="190"/>
    </row>
    <row r="13" spans="1:2" ht="20.25" customHeight="1">
      <c r="A13" s="189" t="s">
        <v>44</v>
      </c>
      <c r="B13" s="190" t="s">
        <v>123</v>
      </c>
    </row>
    <row r="14" spans="1:2" ht="18.75">
      <c r="A14" s="189" t="s">
        <v>45</v>
      </c>
      <c r="B14" s="190" t="s">
        <v>122</v>
      </c>
    </row>
    <row r="15" spans="1:2" ht="20.25" customHeight="1">
      <c r="A15" s="189" t="s">
        <v>46</v>
      </c>
      <c r="B15" s="190" t="s">
        <v>124</v>
      </c>
    </row>
    <row r="16" spans="1:2" ht="20.25" customHeight="1">
      <c r="A16" s="189" t="s">
        <v>47</v>
      </c>
      <c r="B16" s="190" t="s">
        <v>112</v>
      </c>
    </row>
    <row r="17" spans="1:2" ht="18.75" customHeight="1">
      <c r="A17" s="189" t="s">
        <v>48</v>
      </c>
      <c r="B17" s="190" t="s">
        <v>121</v>
      </c>
    </row>
    <row r="18" spans="1:2" ht="18.75">
      <c r="A18" s="189" t="s">
        <v>70</v>
      </c>
      <c r="B18" s="190"/>
    </row>
    <row r="19" spans="1:2" ht="18.75">
      <c r="A19" s="189" t="s">
        <v>50</v>
      </c>
      <c r="B19" s="190"/>
    </row>
    <row r="20" spans="1:2" ht="20.25" customHeight="1">
      <c r="A20" s="189" t="s">
        <v>51</v>
      </c>
      <c r="B20" s="190" t="s">
        <v>116</v>
      </c>
    </row>
    <row r="21" spans="1:2" ht="18.75">
      <c r="A21" s="189" t="s">
        <v>71</v>
      </c>
      <c r="B21" s="190" t="s">
        <v>118</v>
      </c>
    </row>
    <row r="22" spans="1:2" ht="18.75">
      <c r="A22" s="189" t="s">
        <v>72</v>
      </c>
      <c r="B22" s="190" t="s">
        <v>113</v>
      </c>
    </row>
    <row r="23" spans="1:2" ht="18.75">
      <c r="A23" s="189" t="s">
        <v>54</v>
      </c>
      <c r="B23" s="190"/>
    </row>
    <row r="24" spans="1:2" ht="21" customHeight="1">
      <c r="A24" s="189" t="s">
        <v>55</v>
      </c>
      <c r="B24" s="190" t="s">
        <v>115</v>
      </c>
    </row>
    <row r="25" spans="1:2" ht="20.25" customHeight="1">
      <c r="A25" s="189" t="s">
        <v>73</v>
      </c>
      <c r="B25" s="190" t="s">
        <v>112</v>
      </c>
    </row>
    <row r="26" spans="1:2" ht="18.75">
      <c r="A26" s="189" t="s">
        <v>57</v>
      </c>
      <c r="B26" s="190" t="s">
        <v>120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2019-06-19T06:27:20Z</cp:lastPrinted>
  <dcterms:created xsi:type="dcterms:W3CDTF">2019-06-10T04:09:44Z</dcterms:created>
  <dcterms:modified xsi:type="dcterms:W3CDTF">2019-06-20T07:59:55Z</dcterms:modified>
  <cp:category/>
  <cp:version/>
  <cp:contentType/>
  <cp:contentStatus/>
</cp:coreProperties>
</file>