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сев 2019" sheetId="1" r:id="rId1"/>
    <sheet name="полевые работы" sheetId="2" r:id="rId2"/>
    <sheet name="погода" sheetId="3" r:id="rId3"/>
    <sheet name="молоко" sheetId="4" r:id="rId4"/>
  </sheets>
  <definedNames>
    <definedName name="_xlnm.Print_Titles" localSheetId="0">'сев 2019'!$A:$A</definedName>
    <definedName name="_xlnm.Print_Area" localSheetId="1">'полевые работы'!$A$1:$F$30</definedName>
    <definedName name="_xlnm.Print_Area" localSheetId="0">'сев 2019'!$A$1:$BK$29</definedName>
  </definedNames>
  <calcPr fullCalcOnLoad="1"/>
</workbook>
</file>

<file path=xl/sharedStrings.xml><?xml version="1.0" encoding="utf-8"?>
<sst xmlns="http://schemas.openxmlformats.org/spreadsheetml/2006/main" count="252" uniqueCount="116">
  <si>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</si>
  <si>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</si>
  <si>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</si>
  <si>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</si>
  <si>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</si>
  <si>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</si>
  <si>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</si>
  <si>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</si>
  <si>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</si>
  <si>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</si>
  <si>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</si>
  <si>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</si>
  <si>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</si>
  <si>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</si>
  <si>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</si>
  <si>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</si>
  <si>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</si>
  <si>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</si>
  <si>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</si>
  <si>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</si>
  <si>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%</t>
  </si>
  <si>
    <t>Было в 2018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</si>
  <si>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</si>
  <si>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</si>
  <si>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</si>
  <si>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</si>
  <si>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</si>
  <si>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</si>
  <si>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</si>
  <si>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</si>
  <si>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</si>
  <si>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</si>
  <si>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</si>
  <si>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</si>
  <si>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</si>
  <si>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</si>
  <si>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</si>
  <si>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</si>
  <si>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</si>
  <si>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</si>
  <si>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</si>
  <si>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</si>
  <si>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</si>
  <si>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</si>
  <si>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</si>
  <si>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</si>
  <si>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</si>
  <si>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</si>
  <si>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</si>
  <si>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</si>
  <si>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</si>
  <si>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</si>
  <si>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</si>
  <si>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</si>
  <si>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</si>
  <si>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</si>
  <si>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</si>
  <si>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</si>
  <si>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</si>
  <si>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</si>
  <si>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Кузоватовский</t>
  </si>
  <si>
    <t>Старомайнский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</si>
  <si>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</si>
  <si>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</si>
  <si>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</si>
  <si>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</si>
  <si>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</si>
  <si>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</si>
  <si>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</si>
  <si>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</si>
  <si>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</si>
  <si>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Сурский</t>
  </si>
  <si>
    <t>Цильнинский</t>
  </si>
  <si>
    <t>г. Ульяновск</t>
  </si>
  <si>
    <t>Осадки, температура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</si>
  <si>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</si>
  <si>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</si>
  <si>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</si>
  <si>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</si>
  <si>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</si>
  <si>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</si>
  <si>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</si>
  <si>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</si>
  <si>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</si>
  <si>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</si>
  <si>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</si>
  <si>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</si>
  <si>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</si>
  <si>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</si>
  <si>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</si>
  <si>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</si>
  <si>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</si>
  <si>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</si>
  <si>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</si>
  <si>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</si>
  <si>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Оперативная информация об агрометеорологических условиях  на территори Ульяновской области по состоянию на 27.05.2019</t>
  </si>
  <si>
    <t>24.05.</t>
  </si>
  <si>
    <t>27.05.</t>
  </si>
  <si>
    <t>2 мм, дождь</t>
  </si>
  <si>
    <t>дождь</t>
  </si>
  <si>
    <t>3,4 мм, пасмурно, 14 градусов</t>
  </si>
  <si>
    <t>пасмурно, 12 градусов</t>
  </si>
  <si>
    <t>15 градусов</t>
  </si>
  <si>
    <t>20 мм, 15 градусов</t>
  </si>
  <si>
    <t>15 мм, пасмурно</t>
  </si>
  <si>
    <t>4 мм, дождь</t>
  </si>
  <si>
    <t>16 градусов</t>
  </si>
  <si>
    <t>2,3 мм, 15 градусов</t>
  </si>
  <si>
    <t>пасмурно, 17 градусов</t>
  </si>
  <si>
    <t>3 мм, пасмурно, 18 градусов</t>
  </si>
  <si>
    <t>5 мм, 15 градусов</t>
  </si>
  <si>
    <t>пасмурно, 15 градусов</t>
  </si>
  <si>
    <t>дождь, 16 градусов</t>
  </si>
  <si>
    <t>с утра дождь, 15 градусов</t>
  </si>
  <si>
    <t>1 мм, 18 градусов, пасмурно</t>
  </si>
  <si>
    <t>15 градусов, дождь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</si>
</sst>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3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3" fontId="28" fillId="38" borderId="1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25" fillId="38" borderId="0" xfId="0" applyFont="1" applyFill="1" applyBorder="1" applyAlignment="1">
      <alignment horizontal="center"/>
    </xf>
    <xf numFmtId="14" fontId="24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0" xfId="0" applyFill="1" applyAlignment="1">
      <alignment/>
    </xf>
    <xf numFmtId="14" fontId="25" fillId="38" borderId="0" xfId="0" applyNumberFormat="1" applyFont="1" applyFill="1" applyBorder="1" applyAlignment="1">
      <alignment horizontal="center"/>
    </xf>
    <xf numFmtId="0" fontId="26" fillId="38" borderId="12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 wrapText="1"/>
    </xf>
    <xf numFmtId="164" fontId="28" fillId="38" borderId="10" xfId="0" applyNumberFormat="1" applyFont="1" applyFill="1" applyBorder="1" applyAlignment="1">
      <alignment horizontal="center"/>
    </xf>
    <xf numFmtId="0" fontId="28" fillId="38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9" fillId="38" borderId="14" xfId="97" applyFont="1" applyFill="1" applyBorder="1" applyAlignment="1" applyProtection="1">
      <alignment horizontal="center" vertical="center" wrapText="1"/>
      <protection locked="0"/>
    </xf>
    <xf numFmtId="0" fontId="28" fillId="38" borderId="10" xfId="0" applyNumberFormat="1" applyFont="1" applyFill="1" applyBorder="1" applyAlignment="1">
      <alignment horizontal="center"/>
    </xf>
    <xf numFmtId="3" fontId="28" fillId="38" borderId="10" xfId="95" applyNumberFormat="1" applyFont="1" applyFill="1" applyBorder="1" applyAlignment="1">
      <alignment horizontal="center"/>
      <protection/>
    </xf>
    <xf numFmtId="3" fontId="23" fillId="38" borderId="10" xfId="95" applyNumberFormat="1" applyFont="1" applyFill="1" applyBorder="1" applyAlignment="1">
      <alignment horizontal="center"/>
      <protection/>
    </xf>
    <xf numFmtId="3" fontId="26" fillId="38" borderId="10" xfId="0" applyNumberFormat="1" applyFont="1" applyFill="1" applyBorder="1" applyAlignment="1">
      <alignment horizontal="center"/>
    </xf>
    <xf numFmtId="0" fontId="19" fillId="38" borderId="10" xfId="0" applyFont="1" applyFill="1" applyBorder="1" applyAlignment="1">
      <alignment horizontal="center"/>
    </xf>
    <xf numFmtId="3" fontId="19" fillId="38" borderId="10" xfId="0" applyNumberFormat="1" applyFont="1" applyFill="1" applyBorder="1" applyAlignment="1">
      <alignment horizontal="center"/>
    </xf>
    <xf numFmtId="164" fontId="19" fillId="38" borderId="10" xfId="0" applyNumberFormat="1" applyFont="1" applyFill="1" applyBorder="1" applyAlignment="1">
      <alignment horizontal="center"/>
    </xf>
    <xf numFmtId="0" fontId="27" fillId="38" borderId="0" xfId="0" applyFont="1" applyFill="1" applyAlignment="1">
      <alignment horizontal="center"/>
    </xf>
    <xf numFmtId="0" fontId="30" fillId="38" borderId="10" xfId="0" applyFont="1" applyFill="1" applyBorder="1" applyAlignment="1">
      <alignment horizontal="center"/>
    </xf>
    <xf numFmtId="3" fontId="31" fillId="38" borderId="10" xfId="0" applyNumberFormat="1" applyFont="1" applyFill="1" applyBorder="1" applyAlignment="1">
      <alignment horizontal="center"/>
    </xf>
    <xf numFmtId="2" fontId="31" fillId="38" borderId="10" xfId="0" applyNumberFormat="1" applyFont="1" applyFill="1" applyBorder="1" applyAlignment="1">
      <alignment horizontal="center"/>
    </xf>
    <xf numFmtId="1" fontId="31" fillId="38" borderId="10" xfId="0" applyNumberFormat="1" applyFont="1" applyFill="1" applyBorder="1" applyAlignment="1">
      <alignment horizontal="center"/>
    </xf>
    <xf numFmtId="0" fontId="28" fillId="0" borderId="10" xfId="97" applyFont="1" applyFill="1" applyBorder="1" applyAlignment="1">
      <alignment horizontal="left" vertical="top" wrapText="1"/>
      <protection/>
    </xf>
    <xf numFmtId="0" fontId="24" fillId="0" borderId="0" xfId="0" applyFont="1" applyAlignment="1">
      <alignment/>
    </xf>
    <xf numFmtId="0" fontId="34" fillId="0" borderId="0" xfId="0" applyFont="1" applyAlignment="1">
      <alignment/>
    </xf>
    <xf numFmtId="14" fontId="24" fillId="0" borderId="0" xfId="0" applyNumberFormat="1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23" xfId="100" applyFont="1" applyFill="1" applyBorder="1" applyAlignment="1" applyProtection="1">
      <alignment vertical="center"/>
      <protection locked="0"/>
    </xf>
    <xf numFmtId="0" fontId="34" fillId="0" borderId="2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96" applyFont="1" applyFill="1" applyBorder="1" applyAlignment="1" applyProtection="1">
      <alignment horizontal="center" vertical="center" wrapText="1"/>
      <protection locked="0"/>
    </xf>
    <xf numFmtId="0" fontId="34" fillId="0" borderId="28" xfId="100" applyFont="1" applyFill="1" applyBorder="1" applyAlignment="1" applyProtection="1">
      <alignment vertical="center"/>
      <protection locked="0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164" fontId="24" fillId="0" borderId="31" xfId="0" applyNumberFormat="1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5" fillId="0" borderId="34" xfId="0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 wrapText="1"/>
    </xf>
    <xf numFmtId="164" fontId="34" fillId="0" borderId="37" xfId="0" applyNumberFormat="1" applyFont="1" applyBorder="1" applyAlignment="1">
      <alignment horizontal="center" vertical="center"/>
    </xf>
    <xf numFmtId="164" fontId="34" fillId="0" borderId="38" xfId="96" applyNumberFormat="1" applyFont="1" applyFill="1" applyBorder="1" applyAlignment="1" applyProtection="1">
      <alignment horizontal="center" vertical="center" wrapText="1"/>
      <protection locked="0"/>
    </xf>
    <xf numFmtId="3" fontId="28" fillId="0" borderId="10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3" fontId="28" fillId="0" borderId="10" xfId="95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3" fontId="23" fillId="0" borderId="10" xfId="0" applyNumberFormat="1" applyFont="1" applyFill="1" applyBorder="1" applyAlignment="1">
      <alignment horizontal="center"/>
    </xf>
    <xf numFmtId="3" fontId="23" fillId="0" borderId="10" xfId="95" applyNumberFormat="1" applyFont="1" applyFill="1" applyBorder="1" applyAlignment="1">
      <alignment horizontal="center"/>
      <protection/>
    </xf>
    <xf numFmtId="3" fontId="26" fillId="0" borderId="10" xfId="0" applyNumberFormat="1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 vertical="center"/>
    </xf>
    <xf numFmtId="164" fontId="34" fillId="0" borderId="40" xfId="96" applyNumberFormat="1" applyFont="1" applyFill="1" applyBorder="1" applyAlignment="1" applyProtection="1">
      <alignment horizontal="center" vertical="center" wrapText="1"/>
      <protection locked="0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4" fillId="0" borderId="10" xfId="0" applyFont="1" applyFill="1" applyBorder="1" applyAlignment="1">
      <alignment horizontal="left" vertical="top" wrapText="1"/>
    </xf>
    <xf numFmtId="0" fontId="34" fillId="38" borderId="10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164" fontId="25" fillId="0" borderId="41" xfId="0" applyNumberFormat="1" applyFont="1" applyBorder="1" applyAlignment="1">
      <alignment horizontal="center" vertical="center"/>
    </xf>
    <xf numFmtId="0" fontId="19" fillId="0" borderId="0" xfId="100" applyFont="1" applyFill="1" applyBorder="1" applyAlignment="1" applyProtection="1">
      <alignment horizontal="center" vertical="center"/>
      <protection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42" xfId="93" applyNumberFormat="1" applyFont="1" applyFill="1" applyBorder="1" applyAlignment="1">
      <alignment horizontal="center" vertical="center"/>
      <protection/>
    </xf>
    <xf numFmtId="49" fontId="36" fillId="0" borderId="43" xfId="93" applyNumberFormat="1" applyFont="1" applyFill="1" applyBorder="1" applyAlignment="1">
      <alignment horizontal="center" vertical="center"/>
      <protection/>
    </xf>
    <xf numFmtId="0" fontId="36" fillId="0" borderId="44" xfId="98" applyFont="1" applyFill="1" applyBorder="1" applyAlignment="1" applyProtection="1">
      <alignment horizontal="center" vertical="center"/>
      <protection locked="0"/>
    </xf>
    <xf numFmtId="0" fontId="36" fillId="0" borderId="43" xfId="98" applyFont="1" applyFill="1" applyBorder="1" applyAlignment="1" applyProtection="1">
      <alignment horizontal="center" vertical="center"/>
      <protection locked="0"/>
    </xf>
    <xf numFmtId="1" fontId="36" fillId="0" borderId="45" xfId="93" applyNumberFormat="1" applyFont="1" applyFill="1" applyBorder="1" applyAlignment="1">
      <alignment horizontal="center"/>
      <protection/>
    </xf>
    <xf numFmtId="1" fontId="36" fillId="0" borderId="46" xfId="93" applyNumberFormat="1" applyFont="1" applyFill="1" applyBorder="1" applyAlignment="1">
      <alignment horizontal="center"/>
      <protection/>
    </xf>
    <xf numFmtId="164" fontId="36" fillId="0" borderId="47" xfId="93" applyNumberFormat="1" applyFont="1" applyFill="1" applyBorder="1" applyAlignment="1">
      <alignment horizontal="center"/>
      <protection/>
    </xf>
    <xf numFmtId="164" fontId="36" fillId="0" borderId="48" xfId="93" applyNumberFormat="1" applyFont="1" applyFill="1" applyBorder="1" applyAlignment="1">
      <alignment horizontal="center"/>
      <protection/>
    </xf>
    <xf numFmtId="164" fontId="36" fillId="0" borderId="49" xfId="93" applyNumberFormat="1" applyFont="1" applyFill="1" applyBorder="1" applyAlignment="1">
      <alignment horizontal="center"/>
      <protection/>
    </xf>
    <xf numFmtId="164" fontId="36" fillId="0" borderId="50" xfId="93" applyNumberFormat="1" applyFont="1" applyFill="1" applyBorder="1" applyAlignment="1">
      <alignment horizontal="center"/>
      <protection/>
    </xf>
    <xf numFmtId="164" fontId="36" fillId="0" borderId="49" xfId="98" applyNumberFormat="1" applyFont="1" applyFill="1" applyBorder="1" applyAlignment="1" applyProtection="1">
      <alignment horizontal="center" vertical="center"/>
      <protection locked="0"/>
    </xf>
    <xf numFmtId="164" fontId="36" fillId="0" borderId="46" xfId="98" applyNumberFormat="1" applyFont="1" applyFill="1" applyBorder="1" applyAlignment="1" applyProtection="1">
      <alignment horizontal="center" vertical="center"/>
      <protection locked="0"/>
    </xf>
    <xf numFmtId="164" fontId="36" fillId="0" borderId="51" xfId="98" applyNumberFormat="1" applyFont="1" applyFill="1" applyBorder="1" applyAlignment="1" applyProtection="1">
      <alignment horizontal="center"/>
      <protection locked="0"/>
    </xf>
    <xf numFmtId="164" fontId="36" fillId="0" borderId="46" xfId="98" applyNumberFormat="1" applyFont="1" applyFill="1" applyBorder="1" applyAlignment="1" applyProtection="1">
      <alignment horizontal="center"/>
      <protection locked="0"/>
    </xf>
    <xf numFmtId="164" fontId="36" fillId="0" borderId="52" xfId="98" applyNumberFormat="1" applyFont="1" applyFill="1" applyBorder="1" applyAlignment="1" applyProtection="1">
      <alignment horizontal="center"/>
      <protection locked="0"/>
    </xf>
    <xf numFmtId="0" fontId="0" fillId="40" borderId="0" xfId="0" applyFont="1" applyFill="1" applyAlignment="1">
      <alignment/>
    </xf>
    <xf numFmtId="0" fontId="36" fillId="0" borderId="53" xfId="93" applyFont="1" applyFill="1" applyBorder="1" applyAlignment="1">
      <alignment vertical="top" wrapText="1"/>
      <protection/>
    </xf>
    <xf numFmtId="1" fontId="36" fillId="0" borderId="54" xfId="93" applyNumberFormat="1" applyFont="1" applyFill="1" applyBorder="1" applyAlignment="1">
      <alignment horizontal="center"/>
      <protection/>
    </xf>
    <xf numFmtId="1" fontId="36" fillId="0" borderId="51" xfId="93" applyNumberFormat="1" applyFont="1" applyFill="1" applyBorder="1" applyAlignment="1">
      <alignment horizontal="center"/>
      <protection/>
    </xf>
    <xf numFmtId="164" fontId="36" fillId="0" borderId="51" xfId="98" applyNumberFormat="1" applyFont="1" applyFill="1" applyBorder="1" applyAlignment="1" applyProtection="1">
      <alignment horizontal="center" vertical="center"/>
      <protection locked="0"/>
    </xf>
    <xf numFmtId="164" fontId="36" fillId="0" borderId="55" xfId="98" applyNumberFormat="1" applyFont="1" applyFill="1" applyBorder="1" applyAlignment="1" applyProtection="1">
      <alignment horizontal="center"/>
      <protection locked="0"/>
    </xf>
    <xf numFmtId="1" fontId="36" fillId="0" borderId="54" xfId="93" applyNumberFormat="1" applyFont="1" applyFill="1" applyBorder="1" applyAlignment="1">
      <alignment horizontal="center"/>
      <protection/>
    </xf>
    <xf numFmtId="1" fontId="36" fillId="0" borderId="51" xfId="93" applyNumberFormat="1" applyFont="1" applyFill="1" applyBorder="1" applyAlignment="1">
      <alignment horizontal="center"/>
      <protection/>
    </xf>
    <xf numFmtId="164" fontId="36" fillId="0" borderId="47" xfId="93" applyNumberFormat="1" applyFont="1" applyFill="1" applyBorder="1" applyAlignment="1">
      <alignment horizontal="center"/>
      <protection/>
    </xf>
    <xf numFmtId="164" fontId="36" fillId="0" borderId="48" xfId="93" applyNumberFormat="1" applyFont="1" applyFill="1" applyBorder="1" applyAlignment="1">
      <alignment horizontal="center"/>
      <protection/>
    </xf>
    <xf numFmtId="164" fontId="36" fillId="0" borderId="51" xfId="98" applyNumberFormat="1" applyFont="1" applyFill="1" applyBorder="1" applyAlignment="1" applyProtection="1">
      <alignment horizontal="center" vertical="center"/>
      <protection locked="0"/>
    </xf>
    <xf numFmtId="164" fontId="36" fillId="0" borderId="46" xfId="98" applyNumberFormat="1" applyFont="1" applyFill="1" applyBorder="1" applyAlignment="1" applyProtection="1">
      <alignment horizontal="center"/>
      <protection locked="0"/>
    </xf>
    <xf numFmtId="164" fontId="36" fillId="0" borderId="51" xfId="98" applyNumberFormat="1" applyFont="1" applyFill="1" applyBorder="1" applyAlignment="1" applyProtection="1">
      <alignment horizontal="center"/>
      <protection locked="0"/>
    </xf>
    <xf numFmtId="164" fontId="36" fillId="0" borderId="55" xfId="98" applyNumberFormat="1" applyFont="1" applyFill="1" applyBorder="1" applyAlignment="1" applyProtection="1">
      <alignment horizontal="center"/>
      <protection locked="0"/>
    </xf>
    <xf numFmtId="164" fontId="36" fillId="0" borderId="56" xfId="98" applyNumberFormat="1" applyFont="1" applyFill="1" applyBorder="1" applyAlignment="1" applyProtection="1">
      <alignment horizontal="center"/>
      <protection locked="0"/>
    </xf>
    <xf numFmtId="164" fontId="36" fillId="0" borderId="57" xfId="98" applyNumberFormat="1" applyFont="1" applyFill="1" applyBorder="1" applyAlignment="1" applyProtection="1">
      <alignment horizontal="center"/>
      <protection locked="0"/>
    </xf>
    <xf numFmtId="164" fontId="36" fillId="0" borderId="24" xfId="98" applyNumberFormat="1" applyFont="1" applyFill="1" applyBorder="1" applyAlignment="1" applyProtection="1">
      <alignment horizontal="center"/>
      <protection locked="0"/>
    </xf>
    <xf numFmtId="164" fontId="36" fillId="0" borderId="58" xfId="98" applyNumberFormat="1" applyFont="1" applyFill="1" applyBorder="1" applyAlignment="1" applyProtection="1">
      <alignment horizontal="center"/>
      <protection locked="0"/>
    </xf>
    <xf numFmtId="164" fontId="36" fillId="0" borderId="59" xfId="93" applyNumberFormat="1" applyFont="1" applyFill="1" applyBorder="1" applyAlignment="1">
      <alignment horizontal="center"/>
      <protection/>
    </xf>
    <xf numFmtId="164" fontId="36" fillId="0" borderId="60" xfId="93" applyNumberFormat="1" applyFont="1" applyFill="1" applyBorder="1" applyAlignment="1">
      <alignment horizontal="center"/>
      <protection/>
    </xf>
    <xf numFmtId="164" fontId="36" fillId="0" borderId="61" xfId="98" applyNumberFormat="1" applyFont="1" applyFill="1" applyBorder="1" applyAlignment="1" applyProtection="1">
      <alignment horizontal="center"/>
      <protection locked="0"/>
    </xf>
    <xf numFmtId="164" fontId="36" fillId="0" borderId="40" xfId="98" applyNumberFormat="1" applyFont="1" applyFill="1" applyBorder="1" applyAlignment="1" applyProtection="1">
      <alignment horizontal="center"/>
      <protection locked="0"/>
    </xf>
    <xf numFmtId="0" fontId="36" fillId="0" borderId="62" xfId="93" applyFont="1" applyFill="1" applyBorder="1" applyAlignment="1">
      <alignment vertical="top" wrapText="1"/>
      <protection/>
    </xf>
    <xf numFmtId="0" fontId="36" fillId="0" borderId="63" xfId="93" applyFont="1" applyFill="1" applyBorder="1" applyAlignment="1">
      <alignment horizontal="center"/>
      <protection/>
    </xf>
    <xf numFmtId="0" fontId="36" fillId="0" borderId="64" xfId="93" applyFont="1" applyFill="1" applyBorder="1" applyAlignment="1">
      <alignment horizontal="center"/>
      <protection/>
    </xf>
    <xf numFmtId="164" fontId="36" fillId="0" borderId="63" xfId="93" applyNumberFormat="1" applyFont="1" applyFill="1" applyBorder="1" applyAlignment="1">
      <alignment horizontal="center"/>
      <protection/>
    </xf>
    <xf numFmtId="164" fontId="36" fillId="0" borderId="64" xfId="93" applyNumberFormat="1" applyFont="1" applyFill="1" applyBorder="1" applyAlignment="1">
      <alignment horizontal="center"/>
      <protection/>
    </xf>
    <xf numFmtId="164" fontId="36" fillId="0" borderId="62" xfId="93" applyNumberFormat="1" applyFont="1" applyFill="1" applyBorder="1" applyAlignment="1">
      <alignment horizontal="center"/>
      <protection/>
    </xf>
    <xf numFmtId="164" fontId="36" fillId="0" borderId="63" xfId="98" applyNumberFormat="1" applyFont="1" applyFill="1" applyBorder="1" applyAlignment="1" applyProtection="1">
      <alignment horizontal="center" vertical="center"/>
      <protection locked="0"/>
    </xf>
    <xf numFmtId="164" fontId="36" fillId="0" borderId="64" xfId="98" applyNumberFormat="1" applyFont="1" applyFill="1" applyBorder="1" applyAlignment="1" applyProtection="1">
      <alignment horizontal="center" vertical="center"/>
      <protection locked="0"/>
    </xf>
    <xf numFmtId="164" fontId="36" fillId="0" borderId="63" xfId="98" applyNumberFormat="1" applyFont="1" applyFill="1" applyBorder="1" applyAlignment="1" applyProtection="1">
      <alignment horizontal="center"/>
      <protection/>
    </xf>
    <xf numFmtId="164" fontId="36" fillId="0" borderId="64" xfId="98" applyNumberFormat="1" applyFont="1" applyFill="1" applyBorder="1" applyAlignment="1" applyProtection="1">
      <alignment horizontal="center"/>
      <protection/>
    </xf>
    <xf numFmtId="164" fontId="36" fillId="0" borderId="65" xfId="98" applyNumberFormat="1" applyFont="1" applyFill="1" applyBorder="1" applyAlignment="1" applyProtection="1">
      <alignment horizontal="center"/>
      <protection locked="0"/>
    </xf>
    <xf numFmtId="164" fontId="36" fillId="0" borderId="64" xfId="98" applyNumberFormat="1" applyFont="1" applyFill="1" applyBorder="1" applyAlignment="1" applyProtection="1">
      <alignment horizontal="center"/>
      <protection locked="0"/>
    </xf>
    <xf numFmtId="0" fontId="37" fillId="0" borderId="66" xfId="93" applyFont="1" applyFill="1" applyBorder="1" applyAlignment="1">
      <alignment horizontal="center" vertical="top" wrapText="1"/>
      <protection/>
    </xf>
    <xf numFmtId="1" fontId="37" fillId="0" borderId="44" xfId="93" applyNumberFormat="1" applyFont="1" applyFill="1" applyBorder="1" applyAlignment="1">
      <alignment horizontal="center"/>
      <protection/>
    </xf>
    <xf numFmtId="164" fontId="37" fillId="0" borderId="44" xfId="93" applyNumberFormat="1" applyFont="1" applyFill="1" applyBorder="1" applyAlignment="1">
      <alignment horizontal="center"/>
      <protection/>
    </xf>
    <xf numFmtId="164" fontId="37" fillId="0" borderId="44" xfId="98" applyNumberFormat="1" applyFont="1" applyFill="1" applyBorder="1" applyAlignment="1" applyProtection="1">
      <alignment horizontal="center" vertical="center"/>
      <protection locked="0"/>
    </xf>
    <xf numFmtId="164" fontId="37" fillId="0" borderId="43" xfId="98" applyNumberFormat="1" applyFont="1" applyFill="1" applyBorder="1" applyAlignment="1" applyProtection="1">
      <alignment horizontal="center" vertical="center"/>
      <protection locked="0"/>
    </xf>
    <xf numFmtId="164" fontId="37" fillId="0" borderId="67" xfId="93" applyNumberFormat="1" applyFont="1" applyFill="1" applyBorder="1" applyAlignment="1">
      <alignment horizontal="center"/>
      <protection/>
    </xf>
    <xf numFmtId="164" fontId="37" fillId="0" borderId="43" xfId="93" applyNumberFormat="1" applyFont="1" applyFill="1" applyBorder="1" applyAlignment="1">
      <alignment horizontal="center"/>
      <protection/>
    </xf>
    <xf numFmtId="0" fontId="36" fillId="0" borderId="68" xfId="93" applyFont="1" applyFill="1" applyBorder="1" applyAlignment="1">
      <alignment vertical="top" wrapText="1"/>
      <protection/>
    </xf>
    <xf numFmtId="0" fontId="24" fillId="0" borderId="21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38" borderId="10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14" fontId="24" fillId="38" borderId="11" xfId="0" applyNumberFormat="1" applyFont="1" applyFill="1" applyBorder="1" applyAlignment="1">
      <alignment horizontal="center"/>
    </xf>
    <xf numFmtId="0" fontId="33" fillId="38" borderId="11" xfId="0" applyFont="1" applyFill="1" applyBorder="1" applyAlignment="1">
      <alignment/>
    </xf>
    <xf numFmtId="0" fontId="26" fillId="38" borderId="39" xfId="0" applyFont="1" applyFill="1" applyBorder="1" applyAlignment="1">
      <alignment horizontal="center" vertical="center" wrapText="1"/>
    </xf>
    <xf numFmtId="0" fontId="26" fillId="38" borderId="12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/>
    </xf>
    <xf numFmtId="0" fontId="23" fillId="38" borderId="39" xfId="0" applyFont="1" applyFill="1" applyBorder="1" applyAlignment="1">
      <alignment horizontal="center" vertical="center" wrapText="1"/>
    </xf>
    <xf numFmtId="0" fontId="23" fillId="38" borderId="13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0" fontId="26" fillId="38" borderId="69" xfId="0" applyFont="1" applyFill="1" applyBorder="1" applyAlignment="1">
      <alignment horizontal="center" vertical="center" wrapText="1"/>
    </xf>
    <xf numFmtId="0" fontId="26" fillId="38" borderId="70" xfId="0" applyFont="1" applyFill="1" applyBorder="1" applyAlignment="1">
      <alignment horizontal="center" vertical="center" wrapText="1"/>
    </xf>
    <xf numFmtId="0" fontId="26" fillId="38" borderId="7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3" fillId="38" borderId="39" xfId="0" applyFont="1" applyFill="1" applyBorder="1" applyAlignment="1">
      <alignment horizontal="center" vertical="center"/>
    </xf>
    <xf numFmtId="0" fontId="23" fillId="38" borderId="13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5" fillId="0" borderId="15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73" xfId="0" applyFont="1" applyFill="1" applyBorder="1" applyAlignment="1" applyProtection="1">
      <alignment horizontal="center" vertical="center" wrapText="1"/>
      <protection locked="0"/>
    </xf>
    <xf numFmtId="0" fontId="24" fillId="0" borderId="39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35" fillId="0" borderId="11" xfId="0" applyFont="1" applyBorder="1" applyAlignment="1">
      <alignment horizontal="center"/>
    </xf>
    <xf numFmtId="0" fontId="35" fillId="0" borderId="18" xfId="0" applyFont="1" applyBorder="1" applyAlignment="1">
      <alignment horizontal="center" vertical="center" wrapText="1"/>
    </xf>
    <xf numFmtId="0" fontId="35" fillId="0" borderId="75" xfId="0" applyFont="1" applyBorder="1" applyAlignment="1">
      <alignment horizontal="center" vertical="center" wrapText="1"/>
    </xf>
    <xf numFmtId="0" fontId="19" fillId="0" borderId="0" xfId="10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36" fillId="0" borderId="76" xfId="98" applyFont="1" applyFill="1" applyBorder="1" applyAlignment="1" applyProtection="1">
      <alignment horizontal="center" vertical="center" wrapText="1"/>
      <protection locked="0"/>
    </xf>
    <xf numFmtId="0" fontId="36" fillId="0" borderId="77" xfId="98" applyFont="1" applyFill="1" applyBorder="1" applyAlignment="1" applyProtection="1">
      <alignment horizontal="center" vertical="center" wrapText="1"/>
      <protection locked="0"/>
    </xf>
    <xf numFmtId="0" fontId="36" fillId="0" borderId="78" xfId="98" applyFont="1" applyFill="1" applyBorder="1" applyAlignment="1" applyProtection="1">
      <alignment horizontal="center" vertical="center" wrapText="1"/>
      <protection locked="0"/>
    </xf>
    <xf numFmtId="0" fontId="36" fillId="0" borderId="79" xfId="98" applyFont="1" applyFill="1" applyBorder="1" applyAlignment="1" applyProtection="1">
      <alignment horizontal="center"/>
      <protection locked="0"/>
    </xf>
    <xf numFmtId="0" fontId="36" fillId="0" borderId="80" xfId="98" applyFont="1" applyFill="1" applyBorder="1" applyAlignment="1" applyProtection="1">
      <alignment horizontal="center"/>
      <protection locked="0"/>
    </xf>
    <xf numFmtId="0" fontId="36" fillId="0" borderId="81" xfId="98" applyFont="1" applyFill="1" applyBorder="1" applyAlignment="1" applyProtection="1">
      <alignment horizontal="center"/>
      <protection locked="0"/>
    </xf>
    <xf numFmtId="0" fontId="36" fillId="0" borderId="82" xfId="93" applyFont="1" applyFill="1" applyBorder="1" applyAlignment="1">
      <alignment horizontal="center" vertical="center"/>
      <protection/>
    </xf>
    <xf numFmtId="0" fontId="36" fillId="0" borderId="80" xfId="93" applyFont="1" applyFill="1" applyBorder="1" applyAlignment="1">
      <alignment horizontal="center" vertical="center"/>
      <protection/>
    </xf>
    <xf numFmtId="0" fontId="36" fillId="0" borderId="83" xfId="93" applyFont="1" applyFill="1" applyBorder="1" applyAlignment="1">
      <alignment horizontal="center" vertical="center"/>
      <protection/>
    </xf>
    <xf numFmtId="0" fontId="36" fillId="0" borderId="65" xfId="93" applyFont="1" applyFill="1" applyBorder="1" applyAlignment="1">
      <alignment horizontal="center" vertical="center"/>
      <protection/>
    </xf>
    <xf numFmtId="0" fontId="36" fillId="0" borderId="84" xfId="93" applyFont="1" applyFill="1" applyBorder="1" applyAlignment="1">
      <alignment horizontal="center" vertical="center"/>
      <protection/>
    </xf>
    <xf numFmtId="0" fontId="36" fillId="0" borderId="62" xfId="93" applyFont="1" applyFill="1" applyBorder="1" applyAlignment="1">
      <alignment horizontal="center" vertical="center"/>
      <protection/>
    </xf>
    <xf numFmtId="0" fontId="36" fillId="0" borderId="44" xfId="99" applyFont="1" applyFill="1" applyBorder="1" applyAlignment="1" applyProtection="1">
      <alignment horizontal="left" vertical="center"/>
      <protection locked="0"/>
    </xf>
    <xf numFmtId="0" fontId="36" fillId="0" borderId="43" xfId="99" applyFont="1" applyFill="1" applyBorder="1" applyAlignment="1" applyProtection="1">
      <alignment horizontal="left" vertical="center"/>
      <protection locked="0"/>
    </xf>
    <xf numFmtId="0" fontId="36" fillId="0" borderId="44" xfId="98" applyFont="1" applyFill="1" applyBorder="1" applyAlignment="1" applyProtection="1">
      <alignment horizontal="center"/>
      <protection locked="0"/>
    </xf>
    <xf numFmtId="0" fontId="36" fillId="0" borderId="42" xfId="98" applyFont="1" applyFill="1" applyBorder="1" applyAlignment="1" applyProtection="1">
      <alignment horizontal="center"/>
      <protection locked="0"/>
    </xf>
    <xf numFmtId="0" fontId="36" fillId="0" borderId="43" xfId="98" applyFont="1" applyFill="1" applyBorder="1" applyAlignment="1" applyProtection="1">
      <alignment horizontal="center"/>
      <protection locked="0"/>
    </xf>
    <xf numFmtId="0" fontId="36" fillId="0" borderId="47" xfId="98" applyFont="1" applyFill="1" applyBorder="1" applyAlignment="1" applyProtection="1">
      <alignment horizontal="center" vertical="center" wrapText="1"/>
      <protection locked="0"/>
    </xf>
    <xf numFmtId="0" fontId="36" fillId="0" borderId="14" xfId="98" applyFont="1" applyFill="1" applyBorder="1" applyAlignment="1" applyProtection="1">
      <alignment horizontal="center"/>
      <protection locked="0"/>
    </xf>
    <xf numFmtId="0" fontId="36" fillId="0" borderId="51" xfId="98" applyFont="1" applyFill="1" applyBorder="1" applyAlignment="1" applyProtection="1">
      <alignment horizontal="center"/>
      <protection locked="0"/>
    </xf>
    <xf numFmtId="0" fontId="36" fillId="0" borderId="79" xfId="99" applyFont="1" applyFill="1" applyBorder="1" applyAlignment="1" applyProtection="1">
      <alignment horizontal="center"/>
      <protection locked="0"/>
    </xf>
    <xf numFmtId="0" fontId="36" fillId="0" borderId="80" xfId="99" applyFont="1" applyFill="1" applyBorder="1" applyAlignment="1" applyProtection="1">
      <alignment horizontal="center"/>
      <protection locked="0"/>
    </xf>
    <xf numFmtId="0" fontId="36" fillId="0" borderId="81" xfId="99" applyFont="1" applyFill="1" applyBorder="1" applyAlignment="1" applyProtection="1">
      <alignment horizontal="center"/>
      <protection locked="0"/>
    </xf>
    <xf numFmtId="0" fontId="36" fillId="0" borderId="84" xfId="98" applyFont="1" applyFill="1" applyBorder="1" applyAlignment="1" applyProtection="1">
      <alignment horizontal="center"/>
      <protection locked="0"/>
    </xf>
    <xf numFmtId="0" fontId="36" fillId="0" borderId="64" xfId="98" applyFont="1" applyFill="1" applyBorder="1" applyAlignment="1" applyProtection="1">
      <alignment horizontal="center"/>
      <protection locked="0"/>
    </xf>
    <xf numFmtId="0" fontId="36" fillId="0" borderId="85" xfId="98" applyFont="1" applyFill="1" applyBorder="1" applyAlignment="1" applyProtection="1">
      <alignment horizontal="center"/>
      <protection locked="0"/>
    </xf>
    <xf numFmtId="0" fontId="36" fillId="0" borderId="86" xfId="98" applyFont="1" applyFill="1" applyBorder="1" applyAlignment="1" applyProtection="1">
      <alignment horizontal="center"/>
      <protection locked="0"/>
    </xf>
    <xf numFmtId="0" fontId="36" fillId="0" borderId="85" xfId="93" applyFont="1" applyFill="1" applyBorder="1" applyAlignment="1">
      <alignment horizontal="center"/>
      <protection/>
    </xf>
    <xf numFmtId="0" fontId="36" fillId="0" borderId="86" xfId="93" applyFont="1" applyFill="1" applyBorder="1" applyAlignment="1">
      <alignment horizontal="center"/>
      <protection/>
    </xf>
    <xf numFmtId="0" fontId="36" fillId="0" borderId="87" xfId="93" applyFont="1" applyFill="1" applyBorder="1" applyAlignment="1">
      <alignment horizontal="center"/>
      <protection/>
    </xf>
    <xf numFmtId="0" fontId="36" fillId="0" borderId="63" xfId="98" applyFont="1" applyFill="1" applyBorder="1" applyAlignment="1" applyProtection="1">
      <alignment horizontal="center" vertical="center"/>
      <protection locked="0"/>
    </xf>
    <xf numFmtId="0" fontId="36" fillId="0" borderId="64" xfId="98" applyFont="1" applyFill="1" applyBorder="1" applyAlignment="1" applyProtection="1">
      <alignment horizontal="center" vertical="center"/>
      <protection locked="0"/>
    </xf>
    <xf numFmtId="0" fontId="36" fillId="0" borderId="84" xfId="98" applyFont="1" applyFill="1" applyBorder="1" applyAlignment="1" applyProtection="1">
      <alignment horizontal="center" vertical="center"/>
      <protection locked="0"/>
    </xf>
  </cellXfs>
  <cellStyles count="97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водка на 21.05.2018" xfId="96"/>
    <cellStyle name="Обычный_Лист1_сев сводка" xfId="97"/>
    <cellStyle name="Обычный_Общая сводка" xfId="98"/>
    <cellStyle name="Обычный_Сводка" xfId="99"/>
    <cellStyle name="Обычный_Сводка11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9"/>
  <sheetViews>
    <sheetView showZeros="0" tabSelected="1" view="pageBreakPreview" zoomScale="110" zoomScaleSheetLayoutView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6" sqref="E16"/>
    </sheetView>
  </sheetViews>
  <sheetFormatPr defaultColWidth="9.00390625" defaultRowHeight="12.75"/>
  <cols>
    <col min="1" max="1" width="21.125" style="3" customWidth="1"/>
    <col min="2" max="2" width="9.00390625" style="3" customWidth="1"/>
    <col min="3" max="3" width="11.875" style="3" customWidth="1"/>
    <col min="4" max="4" width="8.625" style="3" customWidth="1"/>
    <col min="5" max="5" width="8.25390625" style="7" customWidth="1"/>
    <col min="6" max="6" width="9.75390625" style="3" customWidth="1"/>
    <col min="7" max="7" width="8.625" style="3" customWidth="1"/>
    <col min="8" max="8" width="7.00390625" style="3" customWidth="1"/>
    <col min="9" max="9" width="7.375" style="7" customWidth="1"/>
    <col min="10" max="10" width="9.375" style="3" customWidth="1"/>
    <col min="11" max="11" width="9.25390625" style="3" customWidth="1"/>
    <col min="12" max="12" width="9.75390625" style="3" customWidth="1"/>
    <col min="13" max="13" width="8.875" style="3" customWidth="1"/>
    <col min="14" max="14" width="7.625" style="3" customWidth="1"/>
    <col min="15" max="15" width="7.75390625" style="3" bestFit="1" customWidth="1"/>
    <col min="16" max="16" width="8.875" style="3" customWidth="1"/>
    <col min="17" max="17" width="7.375" style="3" customWidth="1"/>
    <col min="18" max="18" width="7.125" style="3" customWidth="1"/>
    <col min="19" max="19" width="8.125" style="3" customWidth="1"/>
    <col min="20" max="20" width="7.625" style="3" customWidth="1"/>
    <col min="21" max="21" width="7.375" style="3" customWidth="1"/>
    <col min="22" max="22" width="9.00390625" style="3" customWidth="1"/>
    <col min="23" max="23" width="8.625" style="3" customWidth="1"/>
    <col min="24" max="25" width="7.625" style="3" customWidth="1"/>
    <col min="26" max="26" width="7.25390625" style="3" customWidth="1"/>
    <col min="27" max="27" width="6.625" style="3" customWidth="1"/>
    <col min="28" max="28" width="7.25390625" style="3" customWidth="1"/>
    <col min="29" max="29" width="8.375" style="3" customWidth="1"/>
    <col min="30" max="30" width="6.625" style="3" bestFit="1" customWidth="1"/>
    <col min="31" max="31" width="6.375" style="3" customWidth="1"/>
    <col min="32" max="33" width="9.125" style="3" customWidth="1"/>
    <col min="34" max="34" width="8.875" style="3" bestFit="1" customWidth="1"/>
    <col min="35" max="35" width="8.875" style="3" customWidth="1"/>
    <col min="36" max="36" width="8.125" style="3" customWidth="1"/>
    <col min="37" max="37" width="8.25390625" style="3" customWidth="1"/>
    <col min="38" max="38" width="7.25390625" style="3" customWidth="1"/>
    <col min="39" max="39" width="7.625" style="3" customWidth="1"/>
    <col min="40" max="40" width="8.375" style="3" customWidth="1"/>
    <col min="41" max="41" width="7.75390625" style="3" customWidth="1"/>
    <col min="42" max="42" width="7.00390625" style="3" customWidth="1"/>
    <col min="43" max="43" width="6.625" style="3" bestFit="1" customWidth="1"/>
    <col min="44" max="44" width="7.00390625" style="3" customWidth="1"/>
    <col min="45" max="45" width="6.625" style="3" customWidth="1"/>
    <col min="46" max="47" width="6.625" style="3" bestFit="1" customWidth="1"/>
    <col min="48" max="48" width="6.75390625" style="3" customWidth="1"/>
    <col min="49" max="49" width="6.375" style="3" customWidth="1"/>
    <col min="50" max="50" width="7.00390625" style="3" customWidth="1"/>
    <col min="51" max="51" width="6.375" style="3" customWidth="1"/>
    <col min="52" max="52" width="5.75390625" style="3" bestFit="1" customWidth="1"/>
    <col min="53" max="53" width="6.25390625" style="3" customWidth="1"/>
    <col min="54" max="54" width="8.125" style="3" customWidth="1"/>
    <col min="55" max="55" width="7.375" style="3" customWidth="1"/>
    <col min="56" max="56" width="7.75390625" style="3" bestFit="1" customWidth="1"/>
    <col min="57" max="57" width="6.625" style="3" customWidth="1"/>
    <col min="58" max="58" width="7.00390625" style="3" customWidth="1"/>
    <col min="59" max="59" width="5.75390625" style="11" customWidth="1"/>
    <col min="60" max="60" width="8.125" style="11" customWidth="1"/>
    <col min="61" max="61" width="8.00390625" style="11" customWidth="1"/>
    <col min="62" max="62" width="8.625" style="11" customWidth="1"/>
    <col min="63" max="63" width="7.75390625" style="11" customWidth="1"/>
    <col min="64" max="64" width="3.75390625" style="3" customWidth="1"/>
    <col min="65" max="16384" width="9.125" style="3" customWidth="1"/>
  </cols>
  <sheetData>
    <row r="1" spans="1:63" ht="18.75" customHeight="1">
      <c r="A1" s="1"/>
      <c r="B1" s="161" t="s">
        <v>22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8"/>
      <c r="BH1" s="8"/>
      <c r="BI1" s="8"/>
      <c r="BJ1" s="12"/>
      <c r="BK1" s="12"/>
    </row>
    <row r="2" spans="1:63" s="11" customFormat="1" ht="18.75">
      <c r="A2" s="8"/>
      <c r="B2" s="8"/>
      <c r="C2" s="8"/>
      <c r="D2" s="8"/>
      <c r="E2" s="8"/>
      <c r="F2" s="8"/>
      <c r="G2" s="8"/>
      <c r="H2" s="8"/>
      <c r="I2" s="9"/>
      <c r="J2" s="10"/>
      <c r="K2" s="147">
        <v>43612</v>
      </c>
      <c r="L2" s="148"/>
      <c r="M2" s="148"/>
      <c r="N2" s="148"/>
      <c r="O2" s="148"/>
      <c r="P2" s="148"/>
      <c r="Q2" s="14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J2" s="12"/>
      <c r="BK2" s="12"/>
    </row>
    <row r="3" spans="1:63" s="11" customFormat="1" ht="19.5" customHeight="1">
      <c r="A3" s="146" t="s">
        <v>23</v>
      </c>
      <c r="B3" s="146" t="s">
        <v>24</v>
      </c>
      <c r="C3" s="146"/>
      <c r="D3" s="146"/>
      <c r="E3" s="146"/>
      <c r="F3" s="149" t="s">
        <v>25</v>
      </c>
      <c r="G3" s="151"/>
      <c r="H3" s="151"/>
      <c r="I3" s="151"/>
      <c r="J3" s="151"/>
      <c r="K3" s="151"/>
      <c r="L3" s="151"/>
      <c r="M3" s="151"/>
      <c r="N3" s="151"/>
      <c r="O3" s="151"/>
      <c r="P3" s="13"/>
      <c r="Q3" s="13"/>
      <c r="R3" s="13"/>
      <c r="S3" s="13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5"/>
      <c r="AF3" s="149" t="s">
        <v>26</v>
      </c>
      <c r="AG3" s="150"/>
      <c r="AH3" s="150"/>
      <c r="AI3" s="150"/>
      <c r="AJ3" s="150"/>
      <c r="AK3" s="150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46" t="s">
        <v>27</v>
      </c>
      <c r="AW3" s="146"/>
      <c r="AX3" s="146" t="s">
        <v>28</v>
      </c>
      <c r="AY3" s="146"/>
      <c r="AZ3" s="157" t="s">
        <v>29</v>
      </c>
      <c r="BA3" s="158"/>
      <c r="BB3" s="146" t="s">
        <v>30</v>
      </c>
      <c r="BC3" s="146"/>
      <c r="BD3" s="155"/>
      <c r="BE3" s="155"/>
      <c r="BF3" s="156"/>
      <c r="BG3" s="156"/>
      <c r="BH3" s="156"/>
      <c r="BI3" s="156"/>
      <c r="BJ3" s="156"/>
      <c r="BK3" s="156"/>
    </row>
    <row r="4" spans="1:63" s="11" customFormat="1" ht="30.75" customHeight="1">
      <c r="A4" s="146"/>
      <c r="B4" s="146"/>
      <c r="C4" s="146"/>
      <c r="D4" s="146"/>
      <c r="E4" s="146"/>
      <c r="F4" s="146" t="s">
        <v>31</v>
      </c>
      <c r="G4" s="146"/>
      <c r="H4" s="146"/>
      <c r="I4" s="146"/>
      <c r="J4" s="153" t="s">
        <v>32</v>
      </c>
      <c r="K4" s="154"/>
      <c r="L4" s="153" t="s">
        <v>33</v>
      </c>
      <c r="M4" s="154"/>
      <c r="N4" s="162" t="s">
        <v>34</v>
      </c>
      <c r="O4" s="163"/>
      <c r="P4" s="162" t="s">
        <v>35</v>
      </c>
      <c r="Q4" s="163"/>
      <c r="R4" s="162" t="s">
        <v>36</v>
      </c>
      <c r="S4" s="163"/>
      <c r="T4" s="162" t="s">
        <v>37</v>
      </c>
      <c r="U4" s="163"/>
      <c r="V4" s="152" t="s">
        <v>38</v>
      </c>
      <c r="W4" s="152"/>
      <c r="X4" s="152" t="s">
        <v>39</v>
      </c>
      <c r="Y4" s="152"/>
      <c r="Z4" s="152" t="s">
        <v>40</v>
      </c>
      <c r="AA4" s="152"/>
      <c r="AB4" s="162" t="s">
        <v>41</v>
      </c>
      <c r="AC4" s="163"/>
      <c r="AD4" s="152" t="s">
        <v>42</v>
      </c>
      <c r="AE4" s="152"/>
      <c r="AF4" s="146" t="s">
        <v>31</v>
      </c>
      <c r="AG4" s="146"/>
      <c r="AH4" s="145" t="s">
        <v>43</v>
      </c>
      <c r="AI4" s="145"/>
      <c r="AJ4" s="145" t="s">
        <v>44</v>
      </c>
      <c r="AK4" s="145"/>
      <c r="AL4" s="145" t="s">
        <v>45</v>
      </c>
      <c r="AM4" s="145"/>
      <c r="AN4" s="145" t="s">
        <v>46</v>
      </c>
      <c r="AO4" s="145"/>
      <c r="AP4" s="153" t="s">
        <v>47</v>
      </c>
      <c r="AQ4" s="154"/>
      <c r="AR4" s="145" t="s">
        <v>48</v>
      </c>
      <c r="AS4" s="145"/>
      <c r="AT4" s="145" t="s">
        <v>59</v>
      </c>
      <c r="AU4" s="145"/>
      <c r="AV4" s="146"/>
      <c r="AW4" s="146"/>
      <c r="AX4" s="146"/>
      <c r="AY4" s="146"/>
      <c r="AZ4" s="159"/>
      <c r="BA4" s="160"/>
      <c r="BB4" s="146" t="s">
        <v>49</v>
      </c>
      <c r="BC4" s="146"/>
      <c r="BD4" s="145" t="s">
        <v>50</v>
      </c>
      <c r="BE4" s="145"/>
      <c r="BF4" s="145" t="s">
        <v>51</v>
      </c>
      <c r="BG4" s="145"/>
      <c r="BH4" s="145" t="s">
        <v>52</v>
      </c>
      <c r="BI4" s="145"/>
      <c r="BJ4" s="145" t="s">
        <v>53</v>
      </c>
      <c r="BK4" s="145"/>
    </row>
    <row r="5" spans="1:63" s="11" customFormat="1" ht="31.5" customHeight="1">
      <c r="A5" s="146"/>
      <c r="B5" s="16" t="s">
        <v>54</v>
      </c>
      <c r="C5" s="16" t="s">
        <v>55</v>
      </c>
      <c r="D5" s="16" t="s">
        <v>20</v>
      </c>
      <c r="E5" s="16" t="s">
        <v>19</v>
      </c>
      <c r="F5" s="16" t="s">
        <v>54</v>
      </c>
      <c r="G5" s="16" t="s">
        <v>55</v>
      </c>
      <c r="H5" s="16" t="s">
        <v>20</v>
      </c>
      <c r="I5" s="16" t="s">
        <v>19</v>
      </c>
      <c r="J5" s="16" t="s">
        <v>54</v>
      </c>
      <c r="K5" s="16" t="s">
        <v>55</v>
      </c>
      <c r="L5" s="16" t="s">
        <v>54</v>
      </c>
      <c r="M5" s="16" t="s">
        <v>55</v>
      </c>
      <c r="N5" s="16" t="s">
        <v>54</v>
      </c>
      <c r="O5" s="16" t="s">
        <v>55</v>
      </c>
      <c r="P5" s="16" t="s">
        <v>54</v>
      </c>
      <c r="Q5" s="16" t="s">
        <v>55</v>
      </c>
      <c r="R5" s="16" t="s">
        <v>54</v>
      </c>
      <c r="S5" s="16" t="s">
        <v>55</v>
      </c>
      <c r="T5" s="16" t="s">
        <v>54</v>
      </c>
      <c r="U5" s="16" t="s">
        <v>55</v>
      </c>
      <c r="V5" s="16" t="s">
        <v>54</v>
      </c>
      <c r="W5" s="16" t="s">
        <v>55</v>
      </c>
      <c r="X5" s="16" t="s">
        <v>54</v>
      </c>
      <c r="Y5" s="16" t="s">
        <v>55</v>
      </c>
      <c r="Z5" s="16" t="s">
        <v>54</v>
      </c>
      <c r="AA5" s="16" t="s">
        <v>55</v>
      </c>
      <c r="AB5" s="16" t="s">
        <v>54</v>
      </c>
      <c r="AC5" s="16" t="s">
        <v>55</v>
      </c>
      <c r="AD5" s="16" t="s">
        <v>54</v>
      </c>
      <c r="AE5" s="16" t="s">
        <v>55</v>
      </c>
      <c r="AF5" s="16" t="s">
        <v>54</v>
      </c>
      <c r="AG5" s="16" t="s">
        <v>55</v>
      </c>
      <c r="AH5" s="16" t="s">
        <v>54</v>
      </c>
      <c r="AI5" s="16" t="s">
        <v>55</v>
      </c>
      <c r="AJ5" s="16" t="s">
        <v>54</v>
      </c>
      <c r="AK5" s="16" t="s">
        <v>55</v>
      </c>
      <c r="AL5" s="16" t="s">
        <v>54</v>
      </c>
      <c r="AM5" s="16" t="s">
        <v>55</v>
      </c>
      <c r="AN5" s="16" t="s">
        <v>54</v>
      </c>
      <c r="AO5" s="16" t="s">
        <v>55</v>
      </c>
      <c r="AP5" s="16" t="s">
        <v>54</v>
      </c>
      <c r="AQ5" s="16" t="s">
        <v>55</v>
      </c>
      <c r="AR5" s="16" t="s">
        <v>54</v>
      </c>
      <c r="AS5" s="16" t="s">
        <v>55</v>
      </c>
      <c r="AT5" s="16" t="s">
        <v>54</v>
      </c>
      <c r="AU5" s="16" t="s">
        <v>55</v>
      </c>
      <c r="AV5" s="16" t="s">
        <v>54</v>
      </c>
      <c r="AW5" s="16" t="s">
        <v>55</v>
      </c>
      <c r="AX5" s="16" t="s">
        <v>54</v>
      </c>
      <c r="AY5" s="16" t="s">
        <v>55</v>
      </c>
      <c r="AZ5" s="16" t="s">
        <v>54</v>
      </c>
      <c r="BA5" s="16" t="s">
        <v>55</v>
      </c>
      <c r="BB5" s="16" t="s">
        <v>54</v>
      </c>
      <c r="BC5" s="16" t="s">
        <v>55</v>
      </c>
      <c r="BD5" s="16" t="s">
        <v>54</v>
      </c>
      <c r="BE5" s="16" t="s">
        <v>55</v>
      </c>
      <c r="BF5" s="16" t="s">
        <v>54</v>
      </c>
      <c r="BG5" s="16" t="s">
        <v>55</v>
      </c>
      <c r="BH5" s="16" t="s">
        <v>54</v>
      </c>
      <c r="BI5" s="16" t="s">
        <v>55</v>
      </c>
      <c r="BJ5" s="16" t="s">
        <v>54</v>
      </c>
      <c r="BK5" s="16" t="s">
        <v>55</v>
      </c>
    </row>
    <row r="6" spans="1:63" s="11" customFormat="1" ht="18" customHeight="1">
      <c r="A6" s="33" t="s">
        <v>0</v>
      </c>
      <c r="B6" s="63">
        <f>F6+AF6+AV6+AX6+BB6+AZ6</f>
        <v>250</v>
      </c>
      <c r="C6" s="63">
        <f>G6+AG6+AW6+AY6+BC6+BA6</f>
        <v>250</v>
      </c>
      <c r="D6" s="64">
        <f aca="true" t="shared" si="0" ref="D6:D27">C6/B6*100</f>
        <v>100</v>
      </c>
      <c r="E6" s="18"/>
      <c r="F6" s="63">
        <f>J6+L6+N6+P6+R6+T6+V6+X6+AB6+AD6+Z6</f>
        <v>0</v>
      </c>
      <c r="G6" s="63">
        <f>K6+M6+O6+Q6+S6+U6+W6+Y6+AA6+AC6</f>
        <v>0</v>
      </c>
      <c r="H6" s="17"/>
      <c r="I6" s="18"/>
      <c r="J6" s="19"/>
      <c r="K6" s="18"/>
      <c r="L6" s="19"/>
      <c r="M6" s="18"/>
      <c r="N6" s="19"/>
      <c r="O6" s="18"/>
      <c r="P6" s="19"/>
      <c r="Q6" s="18"/>
      <c r="R6" s="19"/>
      <c r="S6" s="18"/>
      <c r="T6" s="19"/>
      <c r="U6" s="18"/>
      <c r="V6" s="19"/>
      <c r="W6" s="18"/>
      <c r="X6" s="19"/>
      <c r="Y6" s="18"/>
      <c r="Z6" s="19"/>
      <c r="AA6" s="18"/>
      <c r="AB6" s="20"/>
      <c r="AC6" s="18"/>
      <c r="AD6" s="19"/>
      <c r="AE6" s="18"/>
      <c r="AF6" s="63">
        <f>AH6+AJ6+AL6+AN6+AP6+AR6+AT6</f>
        <v>250</v>
      </c>
      <c r="AG6" s="63">
        <f>AI6+AK6+AM6+AO6+AQ6+AS6+AU6</f>
        <v>250</v>
      </c>
      <c r="AH6" s="19">
        <v>250</v>
      </c>
      <c r="AI6" s="18">
        <v>250</v>
      </c>
      <c r="AJ6" s="19"/>
      <c r="AK6" s="18"/>
      <c r="AL6" s="19"/>
      <c r="AM6" s="18"/>
      <c r="AN6" s="19"/>
      <c r="AO6" s="18"/>
      <c r="AP6" s="19"/>
      <c r="AQ6" s="18"/>
      <c r="AR6" s="18"/>
      <c r="AS6" s="18"/>
      <c r="AT6" s="18"/>
      <c r="AU6" s="18"/>
      <c r="AV6" s="21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ht="17.25" customHeight="1">
      <c r="A7" s="33" t="s">
        <v>14</v>
      </c>
      <c r="B7" s="63">
        <f>F7+AF7+AV7+AX7+BB7+AZ7</f>
        <v>15620</v>
      </c>
      <c r="C7" s="63">
        <f>G7+AG7+AW7+AY7+BC7+BA7</f>
        <v>17794</v>
      </c>
      <c r="D7" s="64">
        <f t="shared" si="0"/>
        <v>113.91805377720871</v>
      </c>
      <c r="E7" s="63"/>
      <c r="F7" s="63">
        <f>J7+L7+N7+P7+R7+T7+V7+X7+AB7+AD7+Z7</f>
        <v>2985</v>
      </c>
      <c r="G7" s="63">
        <f>K7+M7+O7+Q7+S7+U7+W7+Y7+AA7+AC7</f>
        <v>3997</v>
      </c>
      <c r="H7" s="64">
        <f aca="true" t="shared" si="1" ref="H7:H26">G7/F7*100</f>
        <v>133.90284757118928</v>
      </c>
      <c r="I7" s="63"/>
      <c r="J7" s="63">
        <v>650</v>
      </c>
      <c r="K7" s="63">
        <v>1160</v>
      </c>
      <c r="L7" s="63">
        <v>150</v>
      </c>
      <c r="M7" s="63">
        <v>800</v>
      </c>
      <c r="N7" s="63">
        <v>1680</v>
      </c>
      <c r="O7" s="63">
        <v>1642</v>
      </c>
      <c r="P7" s="63"/>
      <c r="Q7" s="63"/>
      <c r="R7" s="63"/>
      <c r="S7" s="63"/>
      <c r="T7" s="63">
        <v>335</v>
      </c>
      <c r="U7" s="63">
        <v>255</v>
      </c>
      <c r="V7" s="63">
        <v>170</v>
      </c>
      <c r="W7" s="63">
        <v>100</v>
      </c>
      <c r="X7" s="63"/>
      <c r="Y7" s="63">
        <v>40</v>
      </c>
      <c r="Z7" s="63"/>
      <c r="AA7" s="63"/>
      <c r="AB7" s="65"/>
      <c r="AC7" s="66"/>
      <c r="AD7" s="63"/>
      <c r="AE7" s="63"/>
      <c r="AF7" s="63">
        <f>AH7+AJ7+AL7+AN7+AP7+AR7+AT7</f>
        <v>6150</v>
      </c>
      <c r="AG7" s="63">
        <f>AI7+AK7+AM7+AO7+AQ7+AS7+AU7</f>
        <v>7198</v>
      </c>
      <c r="AH7" s="63">
        <v>4550</v>
      </c>
      <c r="AI7" s="63">
        <v>6354</v>
      </c>
      <c r="AJ7" s="63"/>
      <c r="AK7" s="63"/>
      <c r="AL7" s="63"/>
      <c r="AM7" s="63"/>
      <c r="AN7" s="63"/>
      <c r="AO7" s="63"/>
      <c r="AP7" s="63"/>
      <c r="AQ7" s="63"/>
      <c r="AR7" s="63">
        <v>1600</v>
      </c>
      <c r="AS7" s="63">
        <v>844</v>
      </c>
      <c r="AT7" s="63"/>
      <c r="AU7" s="63"/>
      <c r="AV7" s="63">
        <v>12</v>
      </c>
      <c r="AW7" s="63">
        <v>12</v>
      </c>
      <c r="AX7" s="63"/>
      <c r="AY7" s="63"/>
      <c r="AZ7" s="63"/>
      <c r="BA7" s="63"/>
      <c r="BB7" s="63">
        <f>BD7+BF7+BH7+BJ7</f>
        <v>6473</v>
      </c>
      <c r="BC7" s="63">
        <f>BE7+BG7+BI7+BK7</f>
        <v>6587</v>
      </c>
      <c r="BD7" s="63"/>
      <c r="BE7" s="63"/>
      <c r="BF7" s="63"/>
      <c r="BG7" s="63"/>
      <c r="BH7" s="63">
        <v>5245</v>
      </c>
      <c r="BI7" s="63">
        <v>5198</v>
      </c>
      <c r="BJ7" s="63">
        <v>1228</v>
      </c>
      <c r="BK7" s="63">
        <v>1389</v>
      </c>
    </row>
    <row r="8" spans="1:63" ht="15" customHeight="1">
      <c r="A8" s="33" t="s">
        <v>15</v>
      </c>
      <c r="B8" s="63">
        <f aca="true" t="shared" si="2" ref="B8:B26">F8+AF8+AV8+AX8+BB8+AZ8</f>
        <v>20158</v>
      </c>
      <c r="C8" s="63">
        <f>G8+AG8+AW8+AY8+BC8+BA8</f>
        <v>23751</v>
      </c>
      <c r="D8" s="64">
        <f t="shared" si="0"/>
        <v>117.82418890762973</v>
      </c>
      <c r="E8" s="63">
        <v>951</v>
      </c>
      <c r="F8" s="63">
        <f aca="true" t="shared" si="3" ref="F8:F27">J8+L8+N8+P8+R8+T8+V8+X8+AB8+AD8+Z8</f>
        <v>9910</v>
      </c>
      <c r="G8" s="63">
        <f>K8+M8+O8+Q8+S8+U8+W8+Y8+AA8+AC8+AE8</f>
        <v>13079</v>
      </c>
      <c r="H8" s="64">
        <f t="shared" si="1"/>
        <v>131.97780020181636</v>
      </c>
      <c r="I8" s="63">
        <v>785</v>
      </c>
      <c r="J8" s="63">
        <v>3243</v>
      </c>
      <c r="K8" s="63">
        <v>6301</v>
      </c>
      <c r="L8" s="63">
        <v>4749</v>
      </c>
      <c r="M8" s="63">
        <v>4908</v>
      </c>
      <c r="N8" s="63">
        <v>1511</v>
      </c>
      <c r="O8" s="63">
        <v>1528</v>
      </c>
      <c r="P8" s="63"/>
      <c r="Q8" s="63"/>
      <c r="R8" s="63"/>
      <c r="S8" s="63"/>
      <c r="T8" s="63"/>
      <c r="U8" s="63"/>
      <c r="V8" s="63">
        <v>297</v>
      </c>
      <c r="W8" s="63">
        <v>190</v>
      </c>
      <c r="X8" s="63">
        <v>50</v>
      </c>
      <c r="Y8" s="63">
        <v>50</v>
      </c>
      <c r="Z8" s="67"/>
      <c r="AA8" s="67"/>
      <c r="AB8" s="68">
        <v>60</v>
      </c>
      <c r="AC8" s="68">
        <v>102</v>
      </c>
      <c r="AD8" s="63"/>
      <c r="AE8" s="63"/>
      <c r="AF8" s="63">
        <f aca="true" t="shared" si="4" ref="AF8:AF26">AH8+AJ8+AL8+AN8+AP8+AR8+AT8</f>
        <v>6505</v>
      </c>
      <c r="AG8" s="63">
        <f>AI8+AK8+AM8+AO8+AQ8+AS8+AU8</f>
        <v>5917</v>
      </c>
      <c r="AH8" s="63">
        <v>5030</v>
      </c>
      <c r="AI8" s="63">
        <v>4927</v>
      </c>
      <c r="AJ8" s="63"/>
      <c r="AK8" s="63"/>
      <c r="AL8" s="63"/>
      <c r="AM8" s="63">
        <v>150</v>
      </c>
      <c r="AN8" s="63">
        <v>150</v>
      </c>
      <c r="AO8" s="63">
        <v>350</v>
      </c>
      <c r="AP8" s="63">
        <v>1025</v>
      </c>
      <c r="AQ8" s="63">
        <v>490</v>
      </c>
      <c r="AR8" s="63">
        <v>300</v>
      </c>
      <c r="AS8" s="63"/>
      <c r="AT8" s="63"/>
      <c r="AU8" s="63"/>
      <c r="AV8" s="63">
        <v>101</v>
      </c>
      <c r="AW8" s="63">
        <v>101</v>
      </c>
      <c r="AX8" s="63">
        <v>825</v>
      </c>
      <c r="AY8" s="63">
        <v>650</v>
      </c>
      <c r="AZ8" s="63"/>
      <c r="BA8" s="63"/>
      <c r="BB8" s="63">
        <f aca="true" t="shared" si="5" ref="BB8:BB26">BD8+BF8+BH8+BJ8</f>
        <v>2817</v>
      </c>
      <c r="BC8" s="63">
        <f aca="true" t="shared" si="6" ref="BC8:BC26">BE8+BG8+BI8+BK8</f>
        <v>4004</v>
      </c>
      <c r="BD8" s="63">
        <v>522</v>
      </c>
      <c r="BE8" s="63">
        <v>474</v>
      </c>
      <c r="BF8" s="63"/>
      <c r="BG8" s="63"/>
      <c r="BH8" s="63">
        <v>2018</v>
      </c>
      <c r="BI8" s="63">
        <v>2312</v>
      </c>
      <c r="BJ8" s="63">
        <v>277</v>
      </c>
      <c r="BK8" s="63">
        <v>1218</v>
      </c>
    </row>
    <row r="9" spans="1:63" ht="16.5" customHeight="1">
      <c r="A9" s="33" t="s">
        <v>1</v>
      </c>
      <c r="B9" s="63">
        <f t="shared" si="2"/>
        <v>8950</v>
      </c>
      <c r="C9" s="63">
        <f aca="true" t="shared" si="7" ref="C9:C17">G9+AG9+AW9+AY9+BC9+BA9</f>
        <v>8980</v>
      </c>
      <c r="D9" s="64">
        <f t="shared" si="0"/>
        <v>100.33519553072625</v>
      </c>
      <c r="E9" s="63"/>
      <c r="F9" s="63">
        <f t="shared" si="3"/>
        <v>4955</v>
      </c>
      <c r="G9" s="63">
        <f aca="true" t="shared" si="8" ref="G9:G19">K9+M9+O9+Q9+S9+U9+W9+Y9+AA9+AC9+AE9</f>
        <v>4955</v>
      </c>
      <c r="H9" s="64">
        <f t="shared" si="1"/>
        <v>100</v>
      </c>
      <c r="I9" s="63"/>
      <c r="J9" s="63">
        <v>1140</v>
      </c>
      <c r="K9" s="63">
        <v>1140</v>
      </c>
      <c r="L9" s="63">
        <v>1070</v>
      </c>
      <c r="M9" s="63">
        <v>1070</v>
      </c>
      <c r="N9" s="63">
        <v>945</v>
      </c>
      <c r="O9" s="63">
        <v>945</v>
      </c>
      <c r="P9" s="63"/>
      <c r="Q9" s="63"/>
      <c r="R9" s="63">
        <v>1000</v>
      </c>
      <c r="S9" s="63">
        <v>1000</v>
      </c>
      <c r="T9" s="63">
        <v>650</v>
      </c>
      <c r="U9" s="63">
        <v>650</v>
      </c>
      <c r="V9" s="63"/>
      <c r="W9" s="63"/>
      <c r="X9" s="63"/>
      <c r="Y9" s="63"/>
      <c r="Z9" s="63"/>
      <c r="AA9" s="63"/>
      <c r="AB9" s="65"/>
      <c r="AC9" s="65"/>
      <c r="AD9" s="63">
        <v>150</v>
      </c>
      <c r="AE9" s="63">
        <v>150</v>
      </c>
      <c r="AF9" s="63">
        <f t="shared" si="4"/>
        <v>800</v>
      </c>
      <c r="AG9" s="63">
        <f aca="true" t="shared" si="9" ref="AG9:AG25">AI9+AK9+AM9+AO9+AQ9+AS9+AU9</f>
        <v>800</v>
      </c>
      <c r="AH9" s="63"/>
      <c r="AI9" s="63"/>
      <c r="AJ9" s="63"/>
      <c r="AK9" s="63"/>
      <c r="AL9" s="63"/>
      <c r="AM9" s="63"/>
      <c r="AN9" s="63"/>
      <c r="AO9" s="63"/>
      <c r="AP9" s="63">
        <v>500</v>
      </c>
      <c r="AQ9" s="63">
        <v>500</v>
      </c>
      <c r="AR9" s="63">
        <v>300</v>
      </c>
      <c r="AS9" s="63">
        <v>300</v>
      </c>
      <c r="AT9" s="63"/>
      <c r="AU9" s="63"/>
      <c r="AV9" s="63">
        <v>50</v>
      </c>
      <c r="AW9" s="63"/>
      <c r="AX9" s="63"/>
      <c r="AY9" s="63"/>
      <c r="AZ9" s="63"/>
      <c r="BA9" s="63"/>
      <c r="BB9" s="63">
        <f t="shared" si="5"/>
        <v>3145</v>
      </c>
      <c r="BC9" s="63">
        <f t="shared" si="6"/>
        <v>3225</v>
      </c>
      <c r="BD9" s="63"/>
      <c r="BE9" s="63"/>
      <c r="BF9" s="63"/>
      <c r="BG9" s="63"/>
      <c r="BH9" s="63">
        <v>3125</v>
      </c>
      <c r="BI9" s="63">
        <v>3125</v>
      </c>
      <c r="BJ9" s="63">
        <v>20</v>
      </c>
      <c r="BK9" s="63">
        <v>100</v>
      </c>
    </row>
    <row r="10" spans="1:63" ht="16.5" customHeight="1">
      <c r="A10" s="33" t="s">
        <v>2</v>
      </c>
      <c r="B10" s="63">
        <f t="shared" si="2"/>
        <v>23840</v>
      </c>
      <c r="C10" s="63">
        <f t="shared" si="7"/>
        <v>24601</v>
      </c>
      <c r="D10" s="64">
        <f t="shared" si="0"/>
        <v>103.19211409395974</v>
      </c>
      <c r="E10" s="63"/>
      <c r="F10" s="63">
        <f t="shared" si="3"/>
        <v>10254</v>
      </c>
      <c r="G10" s="63">
        <f t="shared" si="8"/>
        <v>10301</v>
      </c>
      <c r="H10" s="64">
        <f t="shared" si="1"/>
        <v>100.4583577140628</v>
      </c>
      <c r="I10" s="63"/>
      <c r="J10" s="63">
        <v>3185</v>
      </c>
      <c r="K10" s="63">
        <v>3303</v>
      </c>
      <c r="L10" s="63">
        <v>5501</v>
      </c>
      <c r="M10" s="63">
        <v>5501</v>
      </c>
      <c r="N10" s="63">
        <v>886</v>
      </c>
      <c r="O10" s="63">
        <v>1093</v>
      </c>
      <c r="P10" s="63"/>
      <c r="Q10" s="63"/>
      <c r="R10" s="67">
        <v>30</v>
      </c>
      <c r="S10" s="67">
        <v>40</v>
      </c>
      <c r="T10" s="67"/>
      <c r="U10" s="67"/>
      <c r="V10" s="67">
        <v>542</v>
      </c>
      <c r="W10" s="67">
        <v>364</v>
      </c>
      <c r="X10" s="67"/>
      <c r="Y10" s="67"/>
      <c r="Z10" s="63"/>
      <c r="AA10" s="63"/>
      <c r="AB10" s="65">
        <v>110</v>
      </c>
      <c r="AC10" s="65"/>
      <c r="AD10" s="67"/>
      <c r="AE10" s="63"/>
      <c r="AF10" s="63">
        <f t="shared" si="4"/>
        <v>12782</v>
      </c>
      <c r="AG10" s="63">
        <f>AI10+AK10+AM10+AO10+AQ10+AS10+AU10</f>
        <v>13880</v>
      </c>
      <c r="AH10" s="63">
        <v>9693</v>
      </c>
      <c r="AI10" s="63">
        <v>9952</v>
      </c>
      <c r="AJ10" s="63"/>
      <c r="AK10" s="63"/>
      <c r="AL10" s="63">
        <v>195</v>
      </c>
      <c r="AM10" s="63">
        <v>170</v>
      </c>
      <c r="AN10" s="63">
        <v>1537</v>
      </c>
      <c r="AO10" s="63">
        <v>1630</v>
      </c>
      <c r="AP10" s="63">
        <v>702</v>
      </c>
      <c r="AQ10" s="63">
        <v>1728</v>
      </c>
      <c r="AR10" s="63">
        <v>600</v>
      </c>
      <c r="AS10" s="63">
        <v>400</v>
      </c>
      <c r="AT10" s="63">
        <v>55</v>
      </c>
      <c r="AU10" s="63"/>
      <c r="AV10" s="63">
        <v>75</v>
      </c>
      <c r="AW10" s="63">
        <v>79</v>
      </c>
      <c r="AX10" s="63">
        <v>179</v>
      </c>
      <c r="AY10" s="63">
        <v>141</v>
      </c>
      <c r="AZ10" s="63"/>
      <c r="BA10" s="63"/>
      <c r="BB10" s="63">
        <f t="shared" si="5"/>
        <v>550</v>
      </c>
      <c r="BC10" s="63">
        <f t="shared" si="6"/>
        <v>200</v>
      </c>
      <c r="BD10" s="63"/>
      <c r="BE10" s="63"/>
      <c r="BF10" s="63"/>
      <c r="BG10" s="63"/>
      <c r="BH10" s="63">
        <v>200</v>
      </c>
      <c r="BI10" s="63">
        <v>200</v>
      </c>
      <c r="BJ10" s="63">
        <v>350</v>
      </c>
      <c r="BK10" s="63"/>
    </row>
    <row r="11" spans="1:63" ht="15.75" customHeight="1">
      <c r="A11" s="33" t="s">
        <v>56</v>
      </c>
      <c r="B11" s="63">
        <f t="shared" si="2"/>
        <v>32712</v>
      </c>
      <c r="C11" s="63">
        <f>G11+AG11+AW11+AY11+BC11+BA11</f>
        <v>33217</v>
      </c>
      <c r="D11" s="64">
        <f t="shared" si="0"/>
        <v>101.54377598434824</v>
      </c>
      <c r="E11" s="63">
        <v>100</v>
      </c>
      <c r="F11" s="63">
        <f t="shared" si="3"/>
        <v>14995</v>
      </c>
      <c r="G11" s="63">
        <f t="shared" si="8"/>
        <v>15447</v>
      </c>
      <c r="H11" s="64">
        <f t="shared" si="1"/>
        <v>103.01433811270424</v>
      </c>
      <c r="I11" s="63">
        <v>100</v>
      </c>
      <c r="J11" s="63">
        <v>4329</v>
      </c>
      <c r="K11" s="63">
        <v>4347</v>
      </c>
      <c r="L11" s="63">
        <v>5961</v>
      </c>
      <c r="M11" s="63">
        <v>5926</v>
      </c>
      <c r="N11" s="63">
        <v>2496</v>
      </c>
      <c r="O11" s="63">
        <v>2598</v>
      </c>
      <c r="P11" s="63">
        <v>200</v>
      </c>
      <c r="Q11" s="63">
        <v>200</v>
      </c>
      <c r="R11" s="63">
        <v>174</v>
      </c>
      <c r="S11" s="63">
        <v>664</v>
      </c>
      <c r="T11" s="63">
        <v>790</v>
      </c>
      <c r="U11" s="63">
        <v>790</v>
      </c>
      <c r="V11" s="63">
        <v>1045</v>
      </c>
      <c r="W11" s="63">
        <v>922</v>
      </c>
      <c r="X11" s="63"/>
      <c r="Y11" s="63"/>
      <c r="Z11" s="67"/>
      <c r="AA11" s="67"/>
      <c r="AB11" s="68"/>
      <c r="AC11" s="68"/>
      <c r="AD11" s="63"/>
      <c r="AE11" s="63"/>
      <c r="AF11" s="63">
        <f t="shared" si="4"/>
        <v>8160</v>
      </c>
      <c r="AG11" s="63">
        <f t="shared" si="9"/>
        <v>8788</v>
      </c>
      <c r="AH11" s="63">
        <v>7904</v>
      </c>
      <c r="AI11" s="63">
        <v>8532</v>
      </c>
      <c r="AJ11" s="63"/>
      <c r="AK11" s="63"/>
      <c r="AL11" s="63"/>
      <c r="AM11" s="63">
        <v>0</v>
      </c>
      <c r="AN11" s="63"/>
      <c r="AO11" s="63"/>
      <c r="AP11" s="63"/>
      <c r="AQ11" s="63"/>
      <c r="AR11" s="63">
        <v>256</v>
      </c>
      <c r="AS11" s="63">
        <v>256</v>
      </c>
      <c r="AT11" s="63"/>
      <c r="AU11" s="63"/>
      <c r="AV11" s="63">
        <v>3</v>
      </c>
      <c r="AW11" s="63">
        <v>3</v>
      </c>
      <c r="AX11" s="63"/>
      <c r="AY11" s="63"/>
      <c r="AZ11" s="63"/>
      <c r="BA11" s="63"/>
      <c r="BB11" s="63">
        <f t="shared" si="5"/>
        <v>9554</v>
      </c>
      <c r="BC11" s="63">
        <f t="shared" si="6"/>
        <v>8979</v>
      </c>
      <c r="BD11" s="63">
        <v>500</v>
      </c>
      <c r="BE11" s="63">
        <v>500</v>
      </c>
      <c r="BF11" s="63"/>
      <c r="BG11" s="63"/>
      <c r="BH11" s="63">
        <v>8614</v>
      </c>
      <c r="BI11" s="63">
        <v>8039</v>
      </c>
      <c r="BJ11" s="63">
        <v>440</v>
      </c>
      <c r="BK11" s="63">
        <v>440</v>
      </c>
    </row>
    <row r="12" spans="1:63" ht="16.5" customHeight="1">
      <c r="A12" s="33" t="s">
        <v>3</v>
      </c>
      <c r="B12" s="63">
        <f t="shared" si="2"/>
        <v>57642</v>
      </c>
      <c r="C12" s="63">
        <f t="shared" si="7"/>
        <v>58357</v>
      </c>
      <c r="D12" s="64">
        <f t="shared" si="0"/>
        <v>101.2404149751917</v>
      </c>
      <c r="E12" s="67">
        <v>338</v>
      </c>
      <c r="F12" s="63">
        <f t="shared" si="3"/>
        <v>31808</v>
      </c>
      <c r="G12" s="63">
        <f t="shared" si="8"/>
        <v>32524</v>
      </c>
      <c r="H12" s="64">
        <f t="shared" si="1"/>
        <v>102.2510060362173</v>
      </c>
      <c r="I12" s="63">
        <v>338</v>
      </c>
      <c r="J12" s="67">
        <v>13665</v>
      </c>
      <c r="K12" s="67">
        <v>13648</v>
      </c>
      <c r="L12" s="67">
        <v>15236</v>
      </c>
      <c r="M12" s="67">
        <v>15666</v>
      </c>
      <c r="N12" s="67">
        <v>1735</v>
      </c>
      <c r="O12" s="67">
        <v>1915</v>
      </c>
      <c r="P12" s="67">
        <v>105</v>
      </c>
      <c r="Q12" s="67"/>
      <c r="R12" s="63">
        <v>0</v>
      </c>
      <c r="S12" s="63"/>
      <c r="T12" s="63">
        <v>126</v>
      </c>
      <c r="U12" s="63">
        <v>304</v>
      </c>
      <c r="V12" s="63">
        <v>941</v>
      </c>
      <c r="W12" s="63">
        <v>991</v>
      </c>
      <c r="X12" s="63"/>
      <c r="Y12" s="63"/>
      <c r="Z12" s="63"/>
      <c r="AA12" s="63"/>
      <c r="AB12" s="65"/>
      <c r="AC12" s="65"/>
      <c r="AD12" s="63"/>
      <c r="AE12" s="67"/>
      <c r="AF12" s="63">
        <f t="shared" si="4"/>
        <v>22173</v>
      </c>
      <c r="AG12" s="63">
        <f t="shared" si="9"/>
        <v>21796</v>
      </c>
      <c r="AH12" s="67">
        <v>18118</v>
      </c>
      <c r="AI12" s="67">
        <v>17625</v>
      </c>
      <c r="AJ12" s="67"/>
      <c r="AK12" s="67"/>
      <c r="AL12" s="67">
        <v>1121</v>
      </c>
      <c r="AM12" s="67">
        <v>1237</v>
      </c>
      <c r="AN12" s="67">
        <v>2054</v>
      </c>
      <c r="AO12" s="63">
        <v>2054</v>
      </c>
      <c r="AP12" s="67">
        <v>880</v>
      </c>
      <c r="AQ12" s="67">
        <v>880</v>
      </c>
      <c r="AR12" s="67"/>
      <c r="AS12" s="67"/>
      <c r="AT12" s="67"/>
      <c r="AU12" s="67"/>
      <c r="AV12" s="67">
        <v>10.4</v>
      </c>
      <c r="AW12" s="67">
        <v>10.4</v>
      </c>
      <c r="AX12" s="67">
        <v>22.6</v>
      </c>
      <c r="AY12" s="67">
        <v>22.6</v>
      </c>
      <c r="AZ12" s="67"/>
      <c r="BA12" s="67"/>
      <c r="BB12" s="63">
        <f t="shared" si="5"/>
        <v>3628</v>
      </c>
      <c r="BC12" s="63">
        <f t="shared" si="6"/>
        <v>4004</v>
      </c>
      <c r="BD12" s="67">
        <v>586</v>
      </c>
      <c r="BE12" s="67">
        <v>434</v>
      </c>
      <c r="BF12" s="67"/>
      <c r="BG12" s="67"/>
      <c r="BH12" s="67">
        <v>2437</v>
      </c>
      <c r="BI12" s="67">
        <v>3137</v>
      </c>
      <c r="BJ12" s="67">
        <v>605</v>
      </c>
      <c r="BK12" s="67">
        <v>433</v>
      </c>
    </row>
    <row r="13" spans="1:63" ht="16.5" customHeight="1">
      <c r="A13" s="33" t="s">
        <v>4</v>
      </c>
      <c r="B13" s="63">
        <f t="shared" si="2"/>
        <v>84325</v>
      </c>
      <c r="C13" s="63">
        <f t="shared" si="7"/>
        <v>79279</v>
      </c>
      <c r="D13" s="64">
        <f t="shared" si="0"/>
        <v>94.01600948710347</v>
      </c>
      <c r="E13" s="67">
        <v>130</v>
      </c>
      <c r="F13" s="63">
        <f t="shared" si="3"/>
        <v>43253</v>
      </c>
      <c r="G13" s="63">
        <f>K13+M13+O13+Q13+S13+U13+W13+Y13+AA13+AC13+AE13</f>
        <v>43319</v>
      </c>
      <c r="H13" s="64">
        <f t="shared" si="1"/>
        <v>100.15259057175226</v>
      </c>
      <c r="I13" s="63">
        <v>116</v>
      </c>
      <c r="J13" s="63">
        <v>12609</v>
      </c>
      <c r="K13" s="67">
        <v>13114</v>
      </c>
      <c r="L13" s="63">
        <v>23671</v>
      </c>
      <c r="M13" s="67">
        <v>23971</v>
      </c>
      <c r="N13" s="63">
        <v>3989</v>
      </c>
      <c r="O13" s="67">
        <v>3099</v>
      </c>
      <c r="P13" s="63">
        <v>460</v>
      </c>
      <c r="Q13" s="67">
        <v>125</v>
      </c>
      <c r="R13" s="67">
        <v>32</v>
      </c>
      <c r="S13" s="67">
        <v>347</v>
      </c>
      <c r="T13" s="67">
        <v>210</v>
      </c>
      <c r="U13" s="67">
        <v>190</v>
      </c>
      <c r="V13" s="67">
        <v>2282</v>
      </c>
      <c r="W13" s="67">
        <v>2361</v>
      </c>
      <c r="X13" s="67"/>
      <c r="Y13" s="67">
        <v>92</v>
      </c>
      <c r="Z13" s="67"/>
      <c r="AA13" s="67"/>
      <c r="AB13" s="68"/>
      <c r="AC13" s="65">
        <v>20</v>
      </c>
      <c r="AD13" s="67"/>
      <c r="AE13" s="67"/>
      <c r="AF13" s="63">
        <f t="shared" si="4"/>
        <v>32322</v>
      </c>
      <c r="AG13" s="63">
        <f t="shared" si="9"/>
        <v>29465</v>
      </c>
      <c r="AH13" s="63">
        <v>29007</v>
      </c>
      <c r="AI13" s="67">
        <v>27002</v>
      </c>
      <c r="AJ13" s="63"/>
      <c r="AK13" s="67"/>
      <c r="AL13" s="63">
        <v>200</v>
      </c>
      <c r="AM13" s="67">
        <v>80</v>
      </c>
      <c r="AN13" s="63">
        <v>3115</v>
      </c>
      <c r="AO13" s="67">
        <v>2343</v>
      </c>
      <c r="AP13" s="63"/>
      <c r="AQ13" s="67">
        <v>40</v>
      </c>
      <c r="AR13" s="63"/>
      <c r="AS13" s="67"/>
      <c r="AT13" s="63"/>
      <c r="AU13" s="67"/>
      <c r="AV13" s="63">
        <v>121</v>
      </c>
      <c r="AW13" s="67">
        <v>121</v>
      </c>
      <c r="AX13" s="63">
        <v>136</v>
      </c>
      <c r="AY13" s="67">
        <v>136</v>
      </c>
      <c r="AZ13" s="67"/>
      <c r="BA13" s="67"/>
      <c r="BB13" s="63">
        <f t="shared" si="5"/>
        <v>8493</v>
      </c>
      <c r="BC13" s="63">
        <f t="shared" si="6"/>
        <v>6238</v>
      </c>
      <c r="BD13" s="63">
        <v>2306</v>
      </c>
      <c r="BE13" s="67">
        <v>400</v>
      </c>
      <c r="BF13" s="63">
        <v>300</v>
      </c>
      <c r="BG13" s="67"/>
      <c r="BH13" s="63">
        <v>5456</v>
      </c>
      <c r="BI13" s="67">
        <v>5410</v>
      </c>
      <c r="BJ13" s="63">
        <v>431</v>
      </c>
      <c r="BK13" s="67">
        <v>428</v>
      </c>
    </row>
    <row r="14" spans="1:63" ht="16.5" customHeight="1">
      <c r="A14" s="33" t="s">
        <v>5</v>
      </c>
      <c r="B14" s="63">
        <f t="shared" si="2"/>
        <v>21586</v>
      </c>
      <c r="C14" s="63">
        <f t="shared" si="7"/>
        <v>22126</v>
      </c>
      <c r="D14" s="64">
        <f>C14/B14*100</f>
        <v>102.50162142129157</v>
      </c>
      <c r="E14" s="63"/>
      <c r="F14" s="63">
        <f t="shared" si="3"/>
        <v>9238</v>
      </c>
      <c r="G14" s="63">
        <f t="shared" si="8"/>
        <v>9395</v>
      </c>
      <c r="H14" s="64">
        <f t="shared" si="1"/>
        <v>101.69950205672222</v>
      </c>
      <c r="I14" s="63"/>
      <c r="J14" s="63">
        <v>4540</v>
      </c>
      <c r="K14" s="63">
        <v>4540</v>
      </c>
      <c r="L14" s="63">
        <v>1896</v>
      </c>
      <c r="M14" s="63">
        <v>1917</v>
      </c>
      <c r="N14" s="63">
        <v>1269</v>
      </c>
      <c r="O14" s="63">
        <v>1367</v>
      </c>
      <c r="P14" s="63">
        <v>301</v>
      </c>
      <c r="Q14" s="63">
        <v>301</v>
      </c>
      <c r="R14" s="63">
        <v>100</v>
      </c>
      <c r="S14" s="63">
        <v>100</v>
      </c>
      <c r="T14" s="63">
        <v>342</v>
      </c>
      <c r="U14" s="63">
        <v>367</v>
      </c>
      <c r="V14" s="63">
        <v>510</v>
      </c>
      <c r="W14" s="63">
        <v>550</v>
      </c>
      <c r="X14" s="63">
        <v>100</v>
      </c>
      <c r="Y14" s="63">
        <v>100</v>
      </c>
      <c r="Z14" s="63">
        <v>180</v>
      </c>
      <c r="AA14" s="63">
        <v>153</v>
      </c>
      <c r="AB14" s="65"/>
      <c r="AC14" s="68"/>
      <c r="AD14" s="63"/>
      <c r="AE14" s="63"/>
      <c r="AF14" s="63">
        <f t="shared" si="4"/>
        <v>10820</v>
      </c>
      <c r="AG14" s="63">
        <f t="shared" si="9"/>
        <v>11203</v>
      </c>
      <c r="AH14" s="63">
        <v>9922</v>
      </c>
      <c r="AI14" s="63">
        <v>10205</v>
      </c>
      <c r="AJ14" s="63"/>
      <c r="AK14" s="63"/>
      <c r="AL14" s="63"/>
      <c r="AM14" s="63"/>
      <c r="AN14" s="63"/>
      <c r="AO14" s="67">
        <v>100</v>
      </c>
      <c r="AP14" s="63">
        <v>628</v>
      </c>
      <c r="AQ14" s="63">
        <v>628</v>
      </c>
      <c r="AR14" s="63">
        <v>270</v>
      </c>
      <c r="AS14" s="63">
        <v>270</v>
      </c>
      <c r="AT14" s="63"/>
      <c r="AU14" s="63"/>
      <c r="AV14" s="63">
        <v>1</v>
      </c>
      <c r="AW14" s="63">
        <v>1</v>
      </c>
      <c r="AX14" s="63">
        <v>13</v>
      </c>
      <c r="AY14" s="63">
        <v>13</v>
      </c>
      <c r="AZ14" s="63">
        <v>0</v>
      </c>
      <c r="BA14" s="63"/>
      <c r="BB14" s="63">
        <f t="shared" si="5"/>
        <v>1514</v>
      </c>
      <c r="BC14" s="63">
        <f t="shared" si="6"/>
        <v>1514</v>
      </c>
      <c r="BD14" s="63"/>
      <c r="BE14" s="63"/>
      <c r="BF14" s="63"/>
      <c r="BG14" s="63"/>
      <c r="BH14" s="63">
        <v>1448</v>
      </c>
      <c r="BI14" s="63">
        <v>1448</v>
      </c>
      <c r="BJ14" s="63">
        <v>66</v>
      </c>
      <c r="BK14" s="63">
        <v>66</v>
      </c>
    </row>
    <row r="15" spans="1:63" ht="17.25" customHeight="1">
      <c r="A15" s="33" t="s">
        <v>6</v>
      </c>
      <c r="B15" s="63">
        <f>F15+AF15+AV15+AX15+BB15+AZ15</f>
        <v>28950</v>
      </c>
      <c r="C15" s="63">
        <f>G15+AG15+AW15+AY15+BC15+BA15</f>
        <v>29587</v>
      </c>
      <c r="D15" s="64">
        <f t="shared" si="0"/>
        <v>102.20034542314336</v>
      </c>
      <c r="E15" s="63">
        <v>120</v>
      </c>
      <c r="F15" s="63">
        <f t="shared" si="3"/>
        <v>17102</v>
      </c>
      <c r="G15" s="63">
        <f t="shared" si="8"/>
        <v>17221</v>
      </c>
      <c r="H15" s="64">
        <f t="shared" si="1"/>
        <v>100.69582504970178</v>
      </c>
      <c r="I15" s="63"/>
      <c r="J15" s="63">
        <v>4938</v>
      </c>
      <c r="K15" s="63">
        <v>5188</v>
      </c>
      <c r="L15" s="63">
        <v>8115</v>
      </c>
      <c r="M15" s="63">
        <v>8244</v>
      </c>
      <c r="N15" s="63">
        <v>222</v>
      </c>
      <c r="O15" s="63">
        <v>239</v>
      </c>
      <c r="P15" s="63">
        <v>1222</v>
      </c>
      <c r="Q15" s="63">
        <v>1473</v>
      </c>
      <c r="R15" s="63"/>
      <c r="S15" s="63"/>
      <c r="T15" s="63">
        <v>120</v>
      </c>
      <c r="U15" s="63">
        <v>150</v>
      </c>
      <c r="V15" s="63">
        <v>2485</v>
      </c>
      <c r="W15" s="63">
        <v>1927</v>
      </c>
      <c r="X15" s="63"/>
      <c r="Y15" s="63"/>
      <c r="Z15" s="63"/>
      <c r="AA15" s="63"/>
      <c r="AB15" s="65"/>
      <c r="AC15" s="65"/>
      <c r="AD15" s="63"/>
      <c r="AE15" s="63"/>
      <c r="AF15" s="63">
        <f>AH15+AJ15+AL15+AN15+AP15+AR15+AT15</f>
        <v>10604</v>
      </c>
      <c r="AG15" s="63">
        <f t="shared" si="9"/>
        <v>10987</v>
      </c>
      <c r="AH15" s="63">
        <v>8285</v>
      </c>
      <c r="AI15" s="63">
        <v>8615</v>
      </c>
      <c r="AJ15" s="63"/>
      <c r="AK15" s="63"/>
      <c r="AL15" s="63">
        <v>199</v>
      </c>
      <c r="AM15" s="63">
        <v>300</v>
      </c>
      <c r="AN15" s="63">
        <v>1362</v>
      </c>
      <c r="AO15" s="63">
        <v>1362</v>
      </c>
      <c r="AP15" s="63"/>
      <c r="AQ15" s="63">
        <v>60</v>
      </c>
      <c r="AR15" s="63">
        <v>758</v>
      </c>
      <c r="AS15" s="63">
        <v>650</v>
      </c>
      <c r="AT15" s="63"/>
      <c r="AU15" s="63"/>
      <c r="AV15" s="63"/>
      <c r="AW15" s="63"/>
      <c r="AX15" s="63"/>
      <c r="AY15" s="63"/>
      <c r="AZ15" s="63"/>
      <c r="BA15" s="63"/>
      <c r="BB15" s="63">
        <f t="shared" si="5"/>
        <v>1244</v>
      </c>
      <c r="BC15" s="63">
        <f t="shared" si="6"/>
        <v>1379</v>
      </c>
      <c r="BD15" s="63">
        <v>155</v>
      </c>
      <c r="BE15" s="63">
        <v>157</v>
      </c>
      <c r="BF15" s="63"/>
      <c r="BG15" s="63"/>
      <c r="BH15" s="63">
        <v>1089</v>
      </c>
      <c r="BI15" s="63">
        <v>1222</v>
      </c>
      <c r="BJ15" s="63"/>
      <c r="BK15" s="63"/>
    </row>
    <row r="16" spans="1:63" ht="15.75" customHeight="1">
      <c r="A16" s="33" t="s">
        <v>7</v>
      </c>
      <c r="B16" s="63">
        <f t="shared" si="2"/>
        <v>25684</v>
      </c>
      <c r="C16" s="63">
        <f>G16+AG16+AW16+AY16+BC16+BA16</f>
        <v>25942</v>
      </c>
      <c r="D16" s="64">
        <f t="shared" si="0"/>
        <v>101.00451643046256</v>
      </c>
      <c r="E16" s="63"/>
      <c r="F16" s="63">
        <f t="shared" si="3"/>
        <v>6876</v>
      </c>
      <c r="G16" s="63">
        <f t="shared" si="8"/>
        <v>7734</v>
      </c>
      <c r="H16" s="64">
        <f t="shared" si="1"/>
        <v>112.478184991274</v>
      </c>
      <c r="I16" s="63"/>
      <c r="J16" s="63">
        <v>154</v>
      </c>
      <c r="K16" s="63">
        <v>154</v>
      </c>
      <c r="L16" s="63">
        <v>5345</v>
      </c>
      <c r="M16" s="63">
        <v>5812</v>
      </c>
      <c r="N16" s="63">
        <v>887</v>
      </c>
      <c r="O16" s="63">
        <v>807</v>
      </c>
      <c r="P16" s="63"/>
      <c r="Q16" s="63">
        <v>122</v>
      </c>
      <c r="R16" s="63">
        <v>400</v>
      </c>
      <c r="S16" s="63">
        <v>749</v>
      </c>
      <c r="T16" s="63"/>
      <c r="U16" s="63"/>
      <c r="V16" s="63">
        <v>90</v>
      </c>
      <c r="W16" s="63">
        <v>90</v>
      </c>
      <c r="X16" s="63"/>
      <c r="Y16" s="63"/>
      <c r="Z16" s="63"/>
      <c r="AA16" s="63"/>
      <c r="AB16" s="65"/>
      <c r="AC16" s="65"/>
      <c r="AD16" s="67"/>
      <c r="AE16" s="67"/>
      <c r="AF16" s="63">
        <f>AH16+AJ16+AL16+AN16+AP16+AR16+AT16</f>
        <v>15850</v>
      </c>
      <c r="AG16" s="63">
        <f>AI16+AK16+AM16+AO16+AQ16+AS16+AU16</f>
        <v>15816</v>
      </c>
      <c r="AH16" s="67">
        <v>15481</v>
      </c>
      <c r="AI16" s="67">
        <v>14171</v>
      </c>
      <c r="AJ16" s="67"/>
      <c r="AK16" s="67"/>
      <c r="AL16" s="67">
        <v>269</v>
      </c>
      <c r="AM16" s="67">
        <v>319</v>
      </c>
      <c r="AN16" s="67"/>
      <c r="AO16" s="67"/>
      <c r="AP16" s="67"/>
      <c r="AQ16" s="67">
        <v>912</v>
      </c>
      <c r="AR16" s="67"/>
      <c r="AS16" s="67">
        <v>414</v>
      </c>
      <c r="AT16" s="67">
        <v>100</v>
      </c>
      <c r="AU16" s="67"/>
      <c r="AV16" s="67"/>
      <c r="AW16" s="67"/>
      <c r="AX16" s="67"/>
      <c r="AY16" s="67"/>
      <c r="AZ16" s="67"/>
      <c r="BA16" s="67"/>
      <c r="BB16" s="63">
        <f t="shared" si="5"/>
        <v>2958</v>
      </c>
      <c r="BC16" s="63">
        <f t="shared" si="6"/>
        <v>2392</v>
      </c>
      <c r="BD16" s="67">
        <v>1287</v>
      </c>
      <c r="BE16" s="67">
        <v>831</v>
      </c>
      <c r="BF16" s="67"/>
      <c r="BG16" s="67"/>
      <c r="BH16" s="67">
        <v>865</v>
      </c>
      <c r="BI16" s="67">
        <v>890</v>
      </c>
      <c r="BJ16" s="67">
        <v>806</v>
      </c>
      <c r="BK16" s="67">
        <v>671</v>
      </c>
    </row>
    <row r="17" spans="1:63" ht="16.5" customHeight="1">
      <c r="A17" s="33" t="s">
        <v>8</v>
      </c>
      <c r="B17" s="63">
        <f t="shared" si="2"/>
        <v>16117</v>
      </c>
      <c r="C17" s="63">
        <f t="shared" si="7"/>
        <v>16142</v>
      </c>
      <c r="D17" s="64">
        <f t="shared" si="0"/>
        <v>100.15511571632439</v>
      </c>
      <c r="E17" s="63"/>
      <c r="F17" s="63">
        <f t="shared" si="3"/>
        <v>4386</v>
      </c>
      <c r="G17" s="63">
        <f t="shared" si="8"/>
        <v>4411</v>
      </c>
      <c r="H17" s="64">
        <f t="shared" si="1"/>
        <v>100.56999544003648</v>
      </c>
      <c r="I17" s="63"/>
      <c r="J17" s="63">
        <v>415</v>
      </c>
      <c r="K17" s="63">
        <v>415</v>
      </c>
      <c r="L17" s="63">
        <v>1190</v>
      </c>
      <c r="M17" s="63">
        <v>1444</v>
      </c>
      <c r="N17" s="63">
        <v>1520</v>
      </c>
      <c r="O17" s="63">
        <v>1622</v>
      </c>
      <c r="P17" s="63">
        <v>149</v>
      </c>
      <c r="Q17" s="63">
        <v>149</v>
      </c>
      <c r="R17" s="63">
        <v>400</v>
      </c>
      <c r="S17" s="63">
        <v>90</v>
      </c>
      <c r="T17" s="63"/>
      <c r="U17" s="63"/>
      <c r="V17" s="63">
        <v>341</v>
      </c>
      <c r="W17" s="63">
        <v>341</v>
      </c>
      <c r="X17" s="63"/>
      <c r="Y17" s="63"/>
      <c r="Z17" s="63">
        <v>191</v>
      </c>
      <c r="AA17" s="63">
        <v>270</v>
      </c>
      <c r="AB17" s="65">
        <v>80</v>
      </c>
      <c r="AC17" s="68">
        <v>80</v>
      </c>
      <c r="AD17" s="63">
        <v>100</v>
      </c>
      <c r="AE17" s="63"/>
      <c r="AF17" s="63">
        <f t="shared" si="4"/>
        <v>10971</v>
      </c>
      <c r="AG17" s="63">
        <f t="shared" si="9"/>
        <v>10971</v>
      </c>
      <c r="AH17" s="63">
        <v>9723</v>
      </c>
      <c r="AI17" s="63">
        <v>9723</v>
      </c>
      <c r="AJ17" s="63"/>
      <c r="AK17" s="63"/>
      <c r="AL17" s="63"/>
      <c r="AM17" s="63"/>
      <c r="AN17" s="63"/>
      <c r="AO17" s="63"/>
      <c r="AP17" s="63">
        <v>473</v>
      </c>
      <c r="AQ17" s="63">
        <v>475</v>
      </c>
      <c r="AR17" s="63">
        <v>350</v>
      </c>
      <c r="AS17" s="63">
        <v>350</v>
      </c>
      <c r="AT17" s="63">
        <v>425</v>
      </c>
      <c r="AU17" s="63">
        <v>423</v>
      </c>
      <c r="AV17" s="63"/>
      <c r="AW17" s="63"/>
      <c r="AX17" s="63"/>
      <c r="AY17" s="63"/>
      <c r="AZ17" s="63"/>
      <c r="BA17" s="63"/>
      <c r="BB17" s="63">
        <f t="shared" si="5"/>
        <v>760</v>
      </c>
      <c r="BC17" s="63">
        <f t="shared" si="6"/>
        <v>760</v>
      </c>
      <c r="BD17" s="63">
        <v>200</v>
      </c>
      <c r="BE17" s="63">
        <v>200</v>
      </c>
      <c r="BF17" s="63"/>
      <c r="BG17" s="63"/>
      <c r="BH17" s="63">
        <v>350</v>
      </c>
      <c r="BI17" s="63">
        <v>350</v>
      </c>
      <c r="BJ17" s="63">
        <v>210</v>
      </c>
      <c r="BK17" s="63">
        <v>210</v>
      </c>
    </row>
    <row r="18" spans="1:63" ht="18" customHeight="1">
      <c r="A18" s="33" t="s">
        <v>16</v>
      </c>
      <c r="B18" s="63">
        <f t="shared" si="2"/>
        <v>35027</v>
      </c>
      <c r="C18" s="63">
        <f>G18+AG18+AW18+AY18+BC18+BA18</f>
        <v>35978</v>
      </c>
      <c r="D18" s="64">
        <f t="shared" si="0"/>
        <v>102.71504839124104</v>
      </c>
      <c r="E18" s="63">
        <v>140</v>
      </c>
      <c r="F18" s="63">
        <f t="shared" si="3"/>
        <v>14213</v>
      </c>
      <c r="G18" s="63">
        <f t="shared" si="8"/>
        <v>14316</v>
      </c>
      <c r="H18" s="64">
        <f t="shared" si="1"/>
        <v>100.72468866530642</v>
      </c>
      <c r="I18" s="63"/>
      <c r="J18" s="67">
        <v>500</v>
      </c>
      <c r="K18" s="67">
        <v>500</v>
      </c>
      <c r="L18" s="67">
        <v>12005</v>
      </c>
      <c r="M18" s="67">
        <v>12176</v>
      </c>
      <c r="N18" s="67">
        <v>1383</v>
      </c>
      <c r="O18" s="67">
        <v>1425</v>
      </c>
      <c r="P18" s="67"/>
      <c r="Q18" s="67"/>
      <c r="R18" s="63"/>
      <c r="S18" s="63"/>
      <c r="T18" s="63">
        <v>155</v>
      </c>
      <c r="U18" s="63">
        <v>45</v>
      </c>
      <c r="V18" s="63">
        <v>170</v>
      </c>
      <c r="W18" s="63">
        <v>170</v>
      </c>
      <c r="X18" s="63"/>
      <c r="Y18" s="63"/>
      <c r="Z18" s="63"/>
      <c r="AA18" s="63"/>
      <c r="AB18" s="65"/>
      <c r="AC18" s="65"/>
      <c r="AD18" s="63"/>
      <c r="AE18" s="67"/>
      <c r="AF18" s="63">
        <f t="shared" si="4"/>
        <v>14571</v>
      </c>
      <c r="AG18" s="63">
        <f t="shared" si="9"/>
        <v>14684</v>
      </c>
      <c r="AH18" s="67">
        <v>14425</v>
      </c>
      <c r="AI18" s="67">
        <v>14684</v>
      </c>
      <c r="AJ18" s="67"/>
      <c r="AK18" s="67"/>
      <c r="AL18" s="67"/>
      <c r="AM18" s="67"/>
      <c r="AN18" s="67"/>
      <c r="AO18" s="67"/>
      <c r="AP18" s="67"/>
      <c r="AQ18" s="67"/>
      <c r="AR18" s="67">
        <v>146</v>
      </c>
      <c r="AS18" s="67"/>
      <c r="AT18" s="67"/>
      <c r="AU18" s="67"/>
      <c r="AV18" s="67"/>
      <c r="AW18" s="67"/>
      <c r="AX18" s="67"/>
      <c r="AY18" s="67"/>
      <c r="AZ18" s="67"/>
      <c r="BA18" s="67"/>
      <c r="BB18" s="63">
        <f t="shared" si="5"/>
        <v>6243</v>
      </c>
      <c r="BC18" s="63">
        <f t="shared" si="6"/>
        <v>6978</v>
      </c>
      <c r="BD18" s="67">
        <v>360</v>
      </c>
      <c r="BE18" s="67">
        <v>424</v>
      </c>
      <c r="BF18" s="69"/>
      <c r="BG18" s="67"/>
      <c r="BH18" s="67">
        <v>5883</v>
      </c>
      <c r="BI18" s="67">
        <v>6554</v>
      </c>
      <c r="BJ18" s="67"/>
      <c r="BK18" s="67"/>
    </row>
    <row r="19" spans="1:63" ht="16.5" customHeight="1">
      <c r="A19" s="33" t="s">
        <v>9</v>
      </c>
      <c r="B19" s="63">
        <f t="shared" si="2"/>
        <v>17685</v>
      </c>
      <c r="C19" s="63">
        <f>G19+AG19+AW19+AY19+BC19+BA19</f>
        <v>17779.5</v>
      </c>
      <c r="D19" s="64">
        <f t="shared" si="0"/>
        <v>100.53435114503817</v>
      </c>
      <c r="E19" s="63"/>
      <c r="F19" s="63">
        <f t="shared" si="3"/>
        <v>9944</v>
      </c>
      <c r="G19" s="63">
        <f t="shared" si="8"/>
        <v>10890</v>
      </c>
      <c r="H19" s="64">
        <f t="shared" si="1"/>
        <v>109.51327433628319</v>
      </c>
      <c r="I19" s="63"/>
      <c r="J19" s="67">
        <v>3454</v>
      </c>
      <c r="K19" s="67">
        <v>4519</v>
      </c>
      <c r="L19" s="67">
        <v>4697</v>
      </c>
      <c r="M19" s="67">
        <v>4183</v>
      </c>
      <c r="N19" s="67">
        <v>743</v>
      </c>
      <c r="O19" s="67">
        <v>1239</v>
      </c>
      <c r="P19" s="67"/>
      <c r="Q19" s="67"/>
      <c r="R19" s="67"/>
      <c r="S19" s="67"/>
      <c r="T19" s="67">
        <v>635</v>
      </c>
      <c r="U19" s="67">
        <v>524</v>
      </c>
      <c r="V19" s="67">
        <v>395</v>
      </c>
      <c r="W19" s="67">
        <v>365</v>
      </c>
      <c r="X19" s="67"/>
      <c r="Y19" s="67"/>
      <c r="Z19" s="67">
        <v>20</v>
      </c>
      <c r="AA19" s="67">
        <v>60</v>
      </c>
      <c r="AB19" s="68"/>
      <c r="AC19" s="65"/>
      <c r="AD19" s="67"/>
      <c r="AE19" s="67"/>
      <c r="AF19" s="63">
        <f t="shared" si="4"/>
        <v>4878</v>
      </c>
      <c r="AG19" s="63">
        <f t="shared" si="9"/>
        <v>4594</v>
      </c>
      <c r="AH19" s="67">
        <v>4197</v>
      </c>
      <c r="AI19" s="67">
        <v>4224</v>
      </c>
      <c r="AJ19" s="67"/>
      <c r="AK19" s="67"/>
      <c r="AL19" s="67"/>
      <c r="AM19" s="67"/>
      <c r="AN19" s="67"/>
      <c r="AO19" s="67"/>
      <c r="AP19" s="67">
        <v>130</v>
      </c>
      <c r="AQ19" s="67">
        <v>130</v>
      </c>
      <c r="AR19" s="67">
        <v>551</v>
      </c>
      <c r="AS19" s="67">
        <v>240</v>
      </c>
      <c r="AT19" s="67"/>
      <c r="AU19" s="67"/>
      <c r="AV19" s="67">
        <v>6</v>
      </c>
      <c r="AW19" s="67">
        <v>3</v>
      </c>
      <c r="AX19" s="67">
        <v>1</v>
      </c>
      <c r="AY19" s="67">
        <v>2.5</v>
      </c>
      <c r="AZ19" s="67"/>
      <c r="BA19" s="67"/>
      <c r="BB19" s="63">
        <f t="shared" si="5"/>
        <v>2856</v>
      </c>
      <c r="BC19" s="63">
        <f t="shared" si="6"/>
        <v>2290</v>
      </c>
      <c r="BD19" s="67">
        <v>757</v>
      </c>
      <c r="BE19" s="67">
        <v>598</v>
      </c>
      <c r="BF19" s="67"/>
      <c r="BG19" s="67"/>
      <c r="BH19" s="67">
        <v>1548</v>
      </c>
      <c r="BI19" s="67">
        <v>1562</v>
      </c>
      <c r="BJ19" s="67">
        <v>551</v>
      </c>
      <c r="BK19" s="67">
        <v>130</v>
      </c>
    </row>
    <row r="20" spans="1:63" ht="17.25" customHeight="1">
      <c r="A20" s="33" t="s">
        <v>10</v>
      </c>
      <c r="B20" s="63">
        <f t="shared" si="2"/>
        <v>22752</v>
      </c>
      <c r="C20" s="63">
        <f>G20+AG20+AW20+AY20+BC20+BA20</f>
        <v>22513</v>
      </c>
      <c r="D20" s="64">
        <f t="shared" si="0"/>
        <v>98.9495428973277</v>
      </c>
      <c r="E20" s="63">
        <v>42</v>
      </c>
      <c r="F20" s="63">
        <f t="shared" si="3"/>
        <v>11334</v>
      </c>
      <c r="G20" s="63">
        <f>K20+M20+O20+Q20+S20+U20+W20+Y20+AA20+AC20+AE20</f>
        <v>11333</v>
      </c>
      <c r="H20" s="64">
        <f t="shared" si="1"/>
        <v>99.99117698958885</v>
      </c>
      <c r="I20" s="63"/>
      <c r="J20" s="63">
        <v>2062</v>
      </c>
      <c r="K20" s="63">
        <v>1857</v>
      </c>
      <c r="L20" s="63">
        <v>5712</v>
      </c>
      <c r="M20" s="63">
        <v>6330</v>
      </c>
      <c r="N20" s="63">
        <v>1867</v>
      </c>
      <c r="O20" s="63">
        <v>2067</v>
      </c>
      <c r="P20" s="63"/>
      <c r="Q20" s="63"/>
      <c r="R20" s="63">
        <v>317</v>
      </c>
      <c r="S20" s="63">
        <v>317</v>
      </c>
      <c r="T20" s="63">
        <v>221</v>
      </c>
      <c r="U20" s="63">
        <v>221</v>
      </c>
      <c r="V20" s="63">
        <v>10</v>
      </c>
      <c r="W20" s="63"/>
      <c r="X20" s="63"/>
      <c r="Y20" s="63"/>
      <c r="Z20" s="63"/>
      <c r="AA20" s="63"/>
      <c r="AB20" s="65"/>
      <c r="AC20" s="68"/>
      <c r="AD20" s="63">
        <v>1145</v>
      </c>
      <c r="AE20" s="63">
        <v>541</v>
      </c>
      <c r="AF20" s="63">
        <f t="shared" si="4"/>
        <v>7715</v>
      </c>
      <c r="AG20" s="63">
        <f t="shared" si="9"/>
        <v>8224</v>
      </c>
      <c r="AH20" s="63">
        <v>6627</v>
      </c>
      <c r="AI20" s="63">
        <v>6758</v>
      </c>
      <c r="AJ20" s="63"/>
      <c r="AK20" s="63"/>
      <c r="AL20" s="63"/>
      <c r="AM20" s="63"/>
      <c r="AN20" s="63"/>
      <c r="AO20" s="63"/>
      <c r="AP20" s="63">
        <v>1011</v>
      </c>
      <c r="AQ20" s="63">
        <v>1316</v>
      </c>
      <c r="AR20" s="63"/>
      <c r="AS20" s="63"/>
      <c r="AT20" s="63">
        <v>77</v>
      </c>
      <c r="AU20" s="63">
        <v>150</v>
      </c>
      <c r="AV20" s="63">
        <v>2</v>
      </c>
      <c r="AW20" s="63">
        <v>2</v>
      </c>
      <c r="AX20" s="63">
        <v>1</v>
      </c>
      <c r="AY20" s="63"/>
      <c r="AZ20" s="63">
        <v>3</v>
      </c>
      <c r="BA20" s="63"/>
      <c r="BB20" s="63">
        <f t="shared" si="5"/>
        <v>3697</v>
      </c>
      <c r="BC20" s="63">
        <f t="shared" si="6"/>
        <v>2954</v>
      </c>
      <c r="BD20" s="63">
        <v>635</v>
      </c>
      <c r="BE20" s="63">
        <v>267</v>
      </c>
      <c r="BF20" s="63"/>
      <c r="BG20" s="63"/>
      <c r="BH20" s="63">
        <v>2945</v>
      </c>
      <c r="BI20" s="63">
        <v>2565</v>
      </c>
      <c r="BJ20" s="63">
        <v>117</v>
      </c>
      <c r="BK20" s="63">
        <v>122</v>
      </c>
    </row>
    <row r="21" spans="1:63" ht="18" customHeight="1">
      <c r="A21" s="33" t="s">
        <v>57</v>
      </c>
      <c r="B21" s="63">
        <f t="shared" si="2"/>
        <v>36348</v>
      </c>
      <c r="C21" s="63">
        <f aca="true" t="shared" si="10" ref="C21:C26">G21+AG21+AW21+AY21+BC21+BA21</f>
        <v>36348</v>
      </c>
      <c r="D21" s="64">
        <f t="shared" si="0"/>
        <v>100</v>
      </c>
      <c r="E21" s="63"/>
      <c r="F21" s="63">
        <f t="shared" si="3"/>
        <v>17724</v>
      </c>
      <c r="G21" s="63">
        <f aca="true" t="shared" si="11" ref="G21:G27">K21+M21+O21+Q21+S21+U21+W21+Y21+AA21+AC21+AE21</f>
        <v>17724</v>
      </c>
      <c r="H21" s="64">
        <f t="shared" si="1"/>
        <v>100</v>
      </c>
      <c r="I21" s="63"/>
      <c r="J21" s="63">
        <v>3152</v>
      </c>
      <c r="K21" s="63">
        <v>3152</v>
      </c>
      <c r="L21" s="63">
        <v>11897</v>
      </c>
      <c r="M21" s="63">
        <v>11897</v>
      </c>
      <c r="N21" s="63">
        <v>988</v>
      </c>
      <c r="O21" s="63">
        <v>988</v>
      </c>
      <c r="P21" s="63"/>
      <c r="Q21" s="63"/>
      <c r="R21" s="63">
        <v>400</v>
      </c>
      <c r="S21" s="63">
        <v>400</v>
      </c>
      <c r="T21" s="63">
        <v>463</v>
      </c>
      <c r="U21" s="63">
        <v>463</v>
      </c>
      <c r="V21" s="63">
        <v>559</v>
      </c>
      <c r="W21" s="63">
        <v>559</v>
      </c>
      <c r="X21" s="63">
        <v>265</v>
      </c>
      <c r="Y21" s="63">
        <v>265</v>
      </c>
      <c r="Z21" s="63"/>
      <c r="AA21" s="63"/>
      <c r="AB21" s="65"/>
      <c r="AC21" s="65"/>
      <c r="AD21" s="63"/>
      <c r="AE21" s="63"/>
      <c r="AF21" s="63">
        <f t="shared" si="4"/>
        <v>13352</v>
      </c>
      <c r="AG21" s="63">
        <f t="shared" si="9"/>
        <v>13352</v>
      </c>
      <c r="AH21" s="63">
        <v>12176</v>
      </c>
      <c r="AI21" s="63">
        <v>12176</v>
      </c>
      <c r="AJ21" s="63"/>
      <c r="AK21" s="63"/>
      <c r="AL21" s="63">
        <v>483</v>
      </c>
      <c r="AM21" s="63">
        <v>483</v>
      </c>
      <c r="AN21" s="63"/>
      <c r="AO21" s="63"/>
      <c r="AP21" s="63">
        <v>693</v>
      </c>
      <c r="AQ21" s="63">
        <v>693</v>
      </c>
      <c r="AR21" s="63"/>
      <c r="AS21" s="63"/>
      <c r="AT21" s="63"/>
      <c r="AU21" s="63"/>
      <c r="AV21" s="63">
        <v>235</v>
      </c>
      <c r="AW21" s="63">
        <v>235</v>
      </c>
      <c r="AX21" s="63">
        <v>52</v>
      </c>
      <c r="AY21" s="63">
        <v>52</v>
      </c>
      <c r="AZ21" s="63"/>
      <c r="BA21" s="63"/>
      <c r="BB21" s="63">
        <f t="shared" si="5"/>
        <v>4985</v>
      </c>
      <c r="BC21" s="63">
        <f t="shared" si="6"/>
        <v>4985</v>
      </c>
      <c r="BD21" s="63">
        <v>225</v>
      </c>
      <c r="BE21" s="63">
        <v>225</v>
      </c>
      <c r="BF21" s="63"/>
      <c r="BG21" s="63"/>
      <c r="BH21" s="63">
        <v>4432</v>
      </c>
      <c r="BI21" s="63">
        <v>4432</v>
      </c>
      <c r="BJ21" s="63">
        <v>328</v>
      </c>
      <c r="BK21" s="63">
        <v>328</v>
      </c>
    </row>
    <row r="22" spans="1:63" ht="18" customHeight="1">
      <c r="A22" s="33" t="s">
        <v>17</v>
      </c>
      <c r="B22" s="63">
        <f t="shared" si="2"/>
        <v>35371</v>
      </c>
      <c r="C22" s="63">
        <f>G22+AG22+AW22+AY22+BC22+BA22</f>
        <v>38617</v>
      </c>
      <c r="D22" s="64">
        <f t="shared" si="0"/>
        <v>109.17700941449209</v>
      </c>
      <c r="E22" s="67"/>
      <c r="F22" s="63">
        <f t="shared" si="3"/>
        <v>30083</v>
      </c>
      <c r="G22" s="63">
        <f t="shared" si="11"/>
        <v>32441</v>
      </c>
      <c r="H22" s="64">
        <f t="shared" si="1"/>
        <v>107.83831399793904</v>
      </c>
      <c r="I22" s="63"/>
      <c r="J22" s="63">
        <v>9412</v>
      </c>
      <c r="K22" s="67">
        <v>11430</v>
      </c>
      <c r="L22" s="63">
        <v>6449</v>
      </c>
      <c r="M22" s="67">
        <v>6680</v>
      </c>
      <c r="N22" s="63">
        <v>901</v>
      </c>
      <c r="O22" s="67">
        <v>1086</v>
      </c>
      <c r="P22" s="63">
        <v>50</v>
      </c>
      <c r="Q22" s="67">
        <v>50</v>
      </c>
      <c r="R22" s="67"/>
      <c r="S22" s="67"/>
      <c r="T22" s="67">
        <v>100</v>
      </c>
      <c r="U22" s="67"/>
      <c r="V22" s="67">
        <v>13171</v>
      </c>
      <c r="W22" s="67">
        <v>13195</v>
      </c>
      <c r="X22" s="67"/>
      <c r="Y22" s="67"/>
      <c r="Z22" s="67"/>
      <c r="AA22" s="67"/>
      <c r="AB22" s="68"/>
      <c r="AC22" s="65"/>
      <c r="AD22" s="67"/>
      <c r="AE22" s="67"/>
      <c r="AF22" s="63">
        <f t="shared" si="4"/>
        <v>2202</v>
      </c>
      <c r="AG22" s="63">
        <f t="shared" si="9"/>
        <v>2723</v>
      </c>
      <c r="AH22" s="63">
        <v>1247</v>
      </c>
      <c r="AI22" s="67">
        <v>1559</v>
      </c>
      <c r="AJ22" s="63"/>
      <c r="AK22" s="67"/>
      <c r="AL22" s="63"/>
      <c r="AM22" s="67">
        <v>250</v>
      </c>
      <c r="AN22" s="63">
        <v>955</v>
      </c>
      <c r="AO22" s="67">
        <v>914</v>
      </c>
      <c r="AP22" s="63"/>
      <c r="AQ22" s="67"/>
      <c r="AR22" s="63"/>
      <c r="AS22" s="67"/>
      <c r="AT22" s="63"/>
      <c r="AU22" s="67"/>
      <c r="AV22" s="63"/>
      <c r="AW22" s="67"/>
      <c r="AX22" s="63">
        <v>40</v>
      </c>
      <c r="AY22" s="67">
        <v>40</v>
      </c>
      <c r="AZ22" s="67"/>
      <c r="BA22" s="67"/>
      <c r="BB22" s="63">
        <f t="shared" si="5"/>
        <v>3046</v>
      </c>
      <c r="BC22" s="63">
        <f t="shared" si="6"/>
        <v>3413</v>
      </c>
      <c r="BD22" s="63">
        <v>947</v>
      </c>
      <c r="BE22" s="67">
        <v>947</v>
      </c>
      <c r="BF22" s="63"/>
      <c r="BG22" s="67"/>
      <c r="BH22" s="63">
        <v>2099</v>
      </c>
      <c r="BI22" s="67">
        <v>2316</v>
      </c>
      <c r="BJ22" s="63"/>
      <c r="BK22" s="67">
        <v>150</v>
      </c>
    </row>
    <row r="23" spans="1:63" ht="18" customHeight="1">
      <c r="A23" s="33" t="s">
        <v>11</v>
      </c>
      <c r="B23" s="63">
        <f t="shared" si="2"/>
        <v>17348</v>
      </c>
      <c r="C23" s="63">
        <f>G23+AG23+AW23+AY23+BC23+BA23</f>
        <v>14580</v>
      </c>
      <c r="D23" s="64">
        <f t="shared" si="0"/>
        <v>84.04427023287987</v>
      </c>
      <c r="E23" s="63"/>
      <c r="F23" s="63">
        <f t="shared" si="3"/>
        <v>12134</v>
      </c>
      <c r="G23" s="63">
        <f t="shared" si="11"/>
        <v>9186</v>
      </c>
      <c r="H23" s="64">
        <f t="shared" si="1"/>
        <v>75.70463161364759</v>
      </c>
      <c r="I23" s="63"/>
      <c r="J23" s="63">
        <v>6995</v>
      </c>
      <c r="K23" s="63">
        <v>5545</v>
      </c>
      <c r="L23" s="63">
        <v>2543</v>
      </c>
      <c r="M23" s="63">
        <v>2132</v>
      </c>
      <c r="N23" s="63">
        <v>1379</v>
      </c>
      <c r="O23" s="63">
        <v>1129</v>
      </c>
      <c r="P23" s="63"/>
      <c r="Q23" s="63"/>
      <c r="R23" s="63"/>
      <c r="S23" s="63"/>
      <c r="T23" s="63">
        <v>60</v>
      </c>
      <c r="U23" s="63">
        <v>60</v>
      </c>
      <c r="V23" s="63">
        <v>1007</v>
      </c>
      <c r="W23" s="63">
        <v>140</v>
      </c>
      <c r="X23" s="63">
        <v>150</v>
      </c>
      <c r="Y23" s="63">
        <v>180</v>
      </c>
      <c r="Z23" s="63"/>
      <c r="AA23" s="63"/>
      <c r="AB23" s="65"/>
      <c r="AC23" s="68"/>
      <c r="AD23" s="63"/>
      <c r="AE23" s="67"/>
      <c r="AF23" s="63">
        <f t="shared" si="4"/>
        <v>4116</v>
      </c>
      <c r="AG23" s="63">
        <f t="shared" si="9"/>
        <v>4276</v>
      </c>
      <c r="AH23" s="63">
        <v>4116</v>
      </c>
      <c r="AI23" s="63">
        <v>4276</v>
      </c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>
        <f t="shared" si="5"/>
        <v>1098</v>
      </c>
      <c r="BC23" s="63">
        <f t="shared" si="6"/>
        <v>1118</v>
      </c>
      <c r="BD23" s="63"/>
      <c r="BE23" s="63"/>
      <c r="BF23" s="63"/>
      <c r="BG23" s="63"/>
      <c r="BH23" s="63">
        <v>1018</v>
      </c>
      <c r="BI23" s="63">
        <v>1018</v>
      </c>
      <c r="BJ23" s="63">
        <v>80</v>
      </c>
      <c r="BK23" s="63">
        <v>100</v>
      </c>
    </row>
    <row r="24" spans="1:63" ht="16.5" customHeight="1">
      <c r="A24" s="33" t="s">
        <v>12</v>
      </c>
      <c r="B24" s="63">
        <f t="shared" si="2"/>
        <v>38447</v>
      </c>
      <c r="C24" s="63">
        <f t="shared" si="10"/>
        <v>39827</v>
      </c>
      <c r="D24" s="64">
        <f t="shared" si="0"/>
        <v>103.58935677686165</v>
      </c>
      <c r="E24" s="63"/>
      <c r="F24" s="63">
        <f t="shared" si="3"/>
        <v>22673</v>
      </c>
      <c r="G24" s="63">
        <f>K24+M24+O24+Q24+S24+U24+W24+Y24+AA24+AC24+AE24</f>
        <v>23778</v>
      </c>
      <c r="H24" s="64">
        <f t="shared" si="1"/>
        <v>104.87363824813656</v>
      </c>
      <c r="I24" s="63"/>
      <c r="J24" s="67">
        <v>8052</v>
      </c>
      <c r="K24" s="67">
        <v>9064</v>
      </c>
      <c r="L24" s="67">
        <v>8044</v>
      </c>
      <c r="M24" s="67">
        <v>8847</v>
      </c>
      <c r="N24" s="67">
        <v>1922</v>
      </c>
      <c r="O24" s="67">
        <v>1940</v>
      </c>
      <c r="P24" s="67">
        <v>391</v>
      </c>
      <c r="Q24" s="67">
        <v>160</v>
      </c>
      <c r="R24" s="63">
        <v>322</v>
      </c>
      <c r="S24" s="63">
        <v>156</v>
      </c>
      <c r="T24" s="63">
        <v>349</v>
      </c>
      <c r="U24" s="63">
        <v>360</v>
      </c>
      <c r="V24" s="63">
        <v>2798</v>
      </c>
      <c r="W24" s="63">
        <v>2798</v>
      </c>
      <c r="X24" s="63">
        <v>795</v>
      </c>
      <c r="Y24" s="63">
        <v>453</v>
      </c>
      <c r="Z24" s="63"/>
      <c r="AA24" s="63"/>
      <c r="AB24" s="65"/>
      <c r="AC24" s="65"/>
      <c r="AD24" s="63"/>
      <c r="AE24" s="67"/>
      <c r="AF24" s="63">
        <f t="shared" si="4"/>
        <v>12215</v>
      </c>
      <c r="AG24" s="63">
        <f t="shared" si="9"/>
        <v>12910</v>
      </c>
      <c r="AH24" s="67">
        <v>8205</v>
      </c>
      <c r="AI24" s="67">
        <v>7601</v>
      </c>
      <c r="AJ24" s="67">
        <v>1400</v>
      </c>
      <c r="AK24" s="67">
        <v>2300</v>
      </c>
      <c r="AL24" s="67">
        <v>2112</v>
      </c>
      <c r="AM24" s="67">
        <v>1944</v>
      </c>
      <c r="AN24" s="67">
        <v>448</v>
      </c>
      <c r="AO24" s="67">
        <v>820</v>
      </c>
      <c r="AP24" s="67">
        <v>50</v>
      </c>
      <c r="AQ24" s="67">
        <v>245</v>
      </c>
      <c r="AR24" s="67"/>
      <c r="AS24" s="67"/>
      <c r="AT24" s="67"/>
      <c r="AU24" s="67"/>
      <c r="AV24" s="67">
        <v>8</v>
      </c>
      <c r="AW24" s="67">
        <v>8</v>
      </c>
      <c r="AX24" s="67">
        <v>42</v>
      </c>
      <c r="AY24" s="67">
        <v>42</v>
      </c>
      <c r="AZ24" s="67"/>
      <c r="BA24" s="67"/>
      <c r="BB24" s="63">
        <f t="shared" si="5"/>
        <v>3509</v>
      </c>
      <c r="BC24" s="63">
        <f t="shared" si="6"/>
        <v>3089</v>
      </c>
      <c r="BD24" s="67">
        <v>1473</v>
      </c>
      <c r="BE24" s="67">
        <v>443</v>
      </c>
      <c r="BF24" s="67"/>
      <c r="BG24" s="67"/>
      <c r="BH24" s="67">
        <v>1858</v>
      </c>
      <c r="BI24" s="67">
        <v>2105</v>
      </c>
      <c r="BJ24" s="67">
        <v>178</v>
      </c>
      <c r="BK24" s="67">
        <v>541</v>
      </c>
    </row>
    <row r="25" spans="1:63" ht="17.25" customHeight="1">
      <c r="A25" s="33" t="s">
        <v>18</v>
      </c>
      <c r="B25" s="63">
        <f t="shared" si="2"/>
        <v>63008</v>
      </c>
      <c r="C25" s="63">
        <f t="shared" si="10"/>
        <v>64994</v>
      </c>
      <c r="D25" s="64">
        <f t="shared" si="0"/>
        <v>103.15198070086338</v>
      </c>
      <c r="E25" s="63"/>
      <c r="F25" s="63">
        <f t="shared" si="3"/>
        <v>40197</v>
      </c>
      <c r="G25" s="63">
        <f t="shared" si="11"/>
        <v>42594</v>
      </c>
      <c r="H25" s="64">
        <f t="shared" si="1"/>
        <v>105.96313157698336</v>
      </c>
      <c r="I25" s="63"/>
      <c r="J25" s="63">
        <v>24322</v>
      </c>
      <c r="K25" s="63">
        <v>26457</v>
      </c>
      <c r="L25" s="63">
        <v>13485</v>
      </c>
      <c r="M25" s="63">
        <v>13741</v>
      </c>
      <c r="N25" s="63">
        <v>734</v>
      </c>
      <c r="O25" s="67">
        <v>734</v>
      </c>
      <c r="P25" s="63"/>
      <c r="Q25" s="63"/>
      <c r="R25" s="67"/>
      <c r="S25" s="67"/>
      <c r="T25" s="67">
        <v>174</v>
      </c>
      <c r="U25" s="67">
        <v>81</v>
      </c>
      <c r="V25" s="67">
        <v>482</v>
      </c>
      <c r="W25" s="67">
        <v>581</v>
      </c>
      <c r="X25" s="67"/>
      <c r="Y25" s="67"/>
      <c r="Z25" s="67"/>
      <c r="AA25" s="67"/>
      <c r="AB25" s="68">
        <v>1000</v>
      </c>
      <c r="AC25" s="65">
        <v>1000</v>
      </c>
      <c r="AD25" s="67"/>
      <c r="AE25" s="63"/>
      <c r="AF25" s="63">
        <f t="shared" si="4"/>
        <v>20225</v>
      </c>
      <c r="AG25" s="63">
        <f t="shared" si="9"/>
        <v>20287</v>
      </c>
      <c r="AH25" s="63">
        <v>9078</v>
      </c>
      <c r="AI25" s="63">
        <v>9655</v>
      </c>
      <c r="AJ25" s="63">
        <v>9647</v>
      </c>
      <c r="AK25" s="63">
        <v>9149</v>
      </c>
      <c r="AL25" s="63">
        <v>392</v>
      </c>
      <c r="AM25" s="63">
        <v>122</v>
      </c>
      <c r="AN25" s="63">
        <v>1014</v>
      </c>
      <c r="AO25" s="63">
        <v>1241</v>
      </c>
      <c r="AP25" s="63">
        <v>94</v>
      </c>
      <c r="AQ25" s="63">
        <v>120</v>
      </c>
      <c r="AR25" s="63"/>
      <c r="AS25" s="63"/>
      <c r="AT25" s="63"/>
      <c r="AU25" s="63"/>
      <c r="AV25" s="63">
        <v>764</v>
      </c>
      <c r="AW25" s="63">
        <v>668</v>
      </c>
      <c r="AX25" s="63">
        <v>127</v>
      </c>
      <c r="AY25" s="63">
        <v>62</v>
      </c>
      <c r="AZ25" s="63"/>
      <c r="BA25" s="63"/>
      <c r="BB25" s="63">
        <f t="shared" si="5"/>
        <v>1695</v>
      </c>
      <c r="BC25" s="63">
        <f t="shared" si="6"/>
        <v>1383</v>
      </c>
      <c r="BD25" s="63">
        <v>100</v>
      </c>
      <c r="BE25" s="63">
        <v>90</v>
      </c>
      <c r="BF25" s="63"/>
      <c r="BG25" s="63"/>
      <c r="BH25" s="63">
        <v>1485</v>
      </c>
      <c r="BI25" s="63">
        <v>1237</v>
      </c>
      <c r="BJ25" s="63">
        <v>110</v>
      </c>
      <c r="BK25" s="63">
        <v>56</v>
      </c>
    </row>
    <row r="26" spans="1:63" ht="16.5" customHeight="1">
      <c r="A26" s="33" t="s">
        <v>13</v>
      </c>
      <c r="B26" s="63">
        <f t="shared" si="2"/>
        <v>61361</v>
      </c>
      <c r="C26" s="63">
        <f t="shared" si="10"/>
        <v>64757</v>
      </c>
      <c r="D26" s="64">
        <f t="shared" si="0"/>
        <v>105.53445999902218</v>
      </c>
      <c r="E26" s="63">
        <v>450</v>
      </c>
      <c r="F26" s="63">
        <f t="shared" si="3"/>
        <v>25714</v>
      </c>
      <c r="G26" s="63">
        <f t="shared" si="11"/>
        <v>26218</v>
      </c>
      <c r="H26" s="64">
        <f t="shared" si="1"/>
        <v>101.96002177801975</v>
      </c>
      <c r="I26" s="63">
        <v>416</v>
      </c>
      <c r="J26" s="63">
        <v>1447</v>
      </c>
      <c r="K26" s="63">
        <v>1882</v>
      </c>
      <c r="L26" s="63">
        <v>20445</v>
      </c>
      <c r="M26" s="63">
        <v>19006</v>
      </c>
      <c r="N26" s="63">
        <v>840</v>
      </c>
      <c r="O26" s="63">
        <v>1214</v>
      </c>
      <c r="P26" s="63">
        <v>1269</v>
      </c>
      <c r="Q26" s="63">
        <v>2468</v>
      </c>
      <c r="R26" s="63">
        <v>271</v>
      </c>
      <c r="S26" s="63">
        <v>151</v>
      </c>
      <c r="T26" s="63">
        <v>310</v>
      </c>
      <c r="U26" s="63">
        <v>310</v>
      </c>
      <c r="V26" s="63">
        <v>772</v>
      </c>
      <c r="W26" s="63">
        <v>772</v>
      </c>
      <c r="X26" s="63">
        <v>300</v>
      </c>
      <c r="Y26" s="63">
        <v>340</v>
      </c>
      <c r="Z26" s="63"/>
      <c r="AA26" s="63"/>
      <c r="AB26" s="65">
        <v>60</v>
      </c>
      <c r="AC26" s="68">
        <v>75</v>
      </c>
      <c r="AD26" s="63"/>
      <c r="AE26" s="63"/>
      <c r="AF26" s="63">
        <f t="shared" si="4"/>
        <v>28788</v>
      </c>
      <c r="AG26" s="63">
        <f>AI26+AK26+AM26+AO26+AQ26+AS26+AU26</f>
        <v>30903</v>
      </c>
      <c r="AH26" s="63">
        <v>23025</v>
      </c>
      <c r="AI26" s="63">
        <v>25072</v>
      </c>
      <c r="AJ26" s="63">
        <v>1083</v>
      </c>
      <c r="AK26" s="63">
        <v>1083</v>
      </c>
      <c r="AL26" s="63">
        <v>3248</v>
      </c>
      <c r="AM26" s="63">
        <v>3064</v>
      </c>
      <c r="AN26" s="63">
        <v>924</v>
      </c>
      <c r="AO26" s="63">
        <v>1081</v>
      </c>
      <c r="AP26" s="63">
        <v>508</v>
      </c>
      <c r="AQ26" s="63">
        <v>573</v>
      </c>
      <c r="AR26" s="63"/>
      <c r="AS26" s="63">
        <v>30</v>
      </c>
      <c r="AT26" s="63"/>
      <c r="AU26" s="63"/>
      <c r="AV26" s="63">
        <v>20</v>
      </c>
      <c r="AW26" s="63">
        <v>35</v>
      </c>
      <c r="AX26" s="63"/>
      <c r="AY26" s="63"/>
      <c r="AZ26" s="63"/>
      <c r="BA26" s="63"/>
      <c r="BB26" s="63">
        <f t="shared" si="5"/>
        <v>6839</v>
      </c>
      <c r="BC26" s="63">
        <f t="shared" si="6"/>
        <v>7601</v>
      </c>
      <c r="BD26" s="63">
        <v>3414</v>
      </c>
      <c r="BE26" s="63">
        <v>3247</v>
      </c>
      <c r="BF26" s="63">
        <v>210</v>
      </c>
      <c r="BG26" s="63">
        <v>200</v>
      </c>
      <c r="BH26" s="63">
        <v>2995</v>
      </c>
      <c r="BI26" s="63">
        <v>3890</v>
      </c>
      <c r="BJ26" s="63">
        <v>220</v>
      </c>
      <c r="BK26" s="63">
        <v>264</v>
      </c>
    </row>
    <row r="27" spans="1:63" s="11" customFormat="1" ht="16.5" customHeight="1">
      <c r="A27" s="33" t="s">
        <v>73</v>
      </c>
      <c r="B27" s="63">
        <f>F27+AF27+AV27+AX27+BB27+AZ27</f>
        <v>665</v>
      </c>
      <c r="C27" s="63">
        <f>G27+AG27+AW27+AY27+BC27+BA27</f>
        <v>495</v>
      </c>
      <c r="D27" s="64">
        <f t="shared" si="0"/>
        <v>74.43609022556392</v>
      </c>
      <c r="E27" s="6"/>
      <c r="F27" s="63">
        <f t="shared" si="3"/>
        <v>300</v>
      </c>
      <c r="G27" s="63">
        <f t="shared" si="11"/>
        <v>300</v>
      </c>
      <c r="H27" s="17"/>
      <c r="I27" s="6"/>
      <c r="J27" s="6">
        <v>200</v>
      </c>
      <c r="K27" s="6">
        <v>200</v>
      </c>
      <c r="L27" s="6">
        <v>100</v>
      </c>
      <c r="M27" s="6">
        <v>100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2"/>
      <c r="AC27" s="23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>
        <v>186</v>
      </c>
      <c r="AW27" s="6">
        <v>117</v>
      </c>
      <c r="AX27" s="6">
        <v>179</v>
      </c>
      <c r="AY27" s="6">
        <v>78</v>
      </c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28" customFormat="1" ht="15.75">
      <c r="A28" s="25" t="s">
        <v>58</v>
      </c>
      <c r="B28" s="26">
        <f>SUM(B6:B27)</f>
        <v>663846</v>
      </c>
      <c r="C28" s="26">
        <f>SUM(C6:C27)</f>
        <v>675914.5</v>
      </c>
      <c r="D28" s="27">
        <f>C28/B28*100</f>
        <v>101.81796681760528</v>
      </c>
      <c r="E28" s="26">
        <f>SUM(E6:E27)</f>
        <v>2271</v>
      </c>
      <c r="F28" s="26">
        <f>SUM(F7:F27)</f>
        <v>340078</v>
      </c>
      <c r="G28" s="26">
        <f>SUM(G7:G27)</f>
        <v>351163</v>
      </c>
      <c r="H28" s="27">
        <f>G28/F28*100</f>
        <v>103.2595463393692</v>
      </c>
      <c r="I28" s="26">
        <f>SUM(I7:I26)</f>
        <v>1755</v>
      </c>
      <c r="J28" s="24">
        <f>SUM(J6:J27)</f>
        <v>108464</v>
      </c>
      <c r="K28" s="24">
        <f>SUM(K6:K27)</f>
        <v>117916</v>
      </c>
      <c r="L28" s="24">
        <f>SUM(L6:L27)</f>
        <v>158261</v>
      </c>
      <c r="M28" s="24">
        <f>SUM(M6:M27)</f>
        <v>160351</v>
      </c>
      <c r="N28" s="24">
        <f aca="true" t="shared" si="12" ref="N28:V28">SUM(N6:N26)</f>
        <v>27897</v>
      </c>
      <c r="O28" s="24">
        <f t="shared" si="12"/>
        <v>28677</v>
      </c>
      <c r="P28" s="24">
        <f t="shared" si="12"/>
        <v>4147</v>
      </c>
      <c r="Q28" s="24">
        <f t="shared" si="12"/>
        <v>5048</v>
      </c>
      <c r="R28" s="24">
        <f t="shared" si="12"/>
        <v>3446</v>
      </c>
      <c r="S28" s="24">
        <f t="shared" si="12"/>
        <v>4014</v>
      </c>
      <c r="T28" s="24">
        <f t="shared" si="12"/>
        <v>5040</v>
      </c>
      <c r="U28" s="24">
        <f t="shared" si="12"/>
        <v>4770</v>
      </c>
      <c r="V28" s="24">
        <f t="shared" si="12"/>
        <v>28067</v>
      </c>
      <c r="W28" s="24">
        <f>SUM(W7:W26)</f>
        <v>26416</v>
      </c>
      <c r="X28" s="24">
        <f>SUM(X6:X26)</f>
        <v>1660</v>
      </c>
      <c r="Y28" s="24">
        <f>SUM(Y7:Y26)</f>
        <v>1520</v>
      </c>
      <c r="Z28" s="24">
        <f aca="true" t="shared" si="13" ref="Z28:AE28">SUM(Z6:Z26)</f>
        <v>391</v>
      </c>
      <c r="AA28" s="24">
        <f t="shared" si="13"/>
        <v>483</v>
      </c>
      <c r="AB28" s="24">
        <f t="shared" si="13"/>
        <v>1310</v>
      </c>
      <c r="AC28" s="24">
        <f t="shared" si="13"/>
        <v>1277</v>
      </c>
      <c r="AD28" s="24">
        <f t="shared" si="13"/>
        <v>1395</v>
      </c>
      <c r="AE28" s="24">
        <f t="shared" si="13"/>
        <v>691</v>
      </c>
      <c r="AF28" s="24">
        <f aca="true" t="shared" si="14" ref="AF28:AS28">SUM(AF6:AF27)</f>
        <v>245449</v>
      </c>
      <c r="AG28" s="24">
        <f>SUM(AG6:AG27)</f>
        <v>249024</v>
      </c>
      <c r="AH28" s="24">
        <f>SUM(AH6:AH27)</f>
        <v>201059</v>
      </c>
      <c r="AI28" s="24">
        <f>SUM(AI6:AI27)</f>
        <v>203361</v>
      </c>
      <c r="AJ28" s="24">
        <f t="shared" si="14"/>
        <v>12130</v>
      </c>
      <c r="AK28" s="24">
        <f t="shared" si="14"/>
        <v>12532</v>
      </c>
      <c r="AL28" s="24">
        <f t="shared" si="14"/>
        <v>8219</v>
      </c>
      <c r="AM28" s="24">
        <f t="shared" si="14"/>
        <v>8119</v>
      </c>
      <c r="AN28" s="24">
        <f t="shared" si="14"/>
        <v>11559</v>
      </c>
      <c r="AO28" s="24">
        <f t="shared" si="14"/>
        <v>11895</v>
      </c>
      <c r="AP28" s="24">
        <f t="shared" si="14"/>
        <v>6694</v>
      </c>
      <c r="AQ28" s="24">
        <f t="shared" si="14"/>
        <v>8790</v>
      </c>
      <c r="AR28" s="24">
        <f t="shared" si="14"/>
        <v>5131</v>
      </c>
      <c r="AS28" s="24">
        <f t="shared" si="14"/>
        <v>3754</v>
      </c>
      <c r="AT28" s="24">
        <f aca="true" t="shared" si="15" ref="AT28:BJ28">SUM(AT6:AT26)</f>
        <v>657</v>
      </c>
      <c r="AU28" s="24">
        <f t="shared" si="15"/>
        <v>573</v>
      </c>
      <c r="AV28" s="24">
        <f>SUM(AV6:AV27)</f>
        <v>1594.4</v>
      </c>
      <c r="AW28" s="24">
        <f>SUM(AW6:AW27)</f>
        <v>1395.4</v>
      </c>
      <c r="AX28" s="24">
        <f>SUM(AX6:AX27)</f>
        <v>1617.6</v>
      </c>
      <c r="AY28" s="24">
        <f>SUM(AY6:AY27)</f>
        <v>1239.1</v>
      </c>
      <c r="AZ28" s="24">
        <f t="shared" si="15"/>
        <v>3</v>
      </c>
      <c r="BA28" s="24">
        <f t="shared" si="15"/>
        <v>0</v>
      </c>
      <c r="BB28" s="26">
        <f t="shared" si="15"/>
        <v>75104</v>
      </c>
      <c r="BC28" s="24">
        <f>SUM(BC7:BC26)</f>
        <v>73093</v>
      </c>
      <c r="BD28" s="24">
        <f t="shared" si="15"/>
        <v>13467</v>
      </c>
      <c r="BE28" s="24">
        <f>SUM(BE7:BE26)</f>
        <v>9237</v>
      </c>
      <c r="BF28" s="24">
        <f t="shared" si="15"/>
        <v>510</v>
      </c>
      <c r="BG28" s="24">
        <f t="shared" si="15"/>
        <v>200</v>
      </c>
      <c r="BH28" s="24">
        <f t="shared" si="15"/>
        <v>55110</v>
      </c>
      <c r="BI28" s="24">
        <f>SUM(BI7:BI26)</f>
        <v>57010</v>
      </c>
      <c r="BJ28" s="24">
        <f t="shared" si="15"/>
        <v>6017</v>
      </c>
      <c r="BK28" s="24">
        <f>SUM(BK7:BK26)</f>
        <v>6646</v>
      </c>
    </row>
    <row r="29" spans="1:63" s="28" customFormat="1" ht="15.75">
      <c r="A29" s="29" t="s">
        <v>21</v>
      </c>
      <c r="B29" s="30">
        <v>640294.5</v>
      </c>
      <c r="C29" s="30">
        <v>619010</v>
      </c>
      <c r="D29" s="31">
        <v>96.67582651420558</v>
      </c>
      <c r="E29" s="32">
        <v>3679</v>
      </c>
      <c r="F29" s="32">
        <v>308102.5</v>
      </c>
      <c r="G29" s="32">
        <v>303287</v>
      </c>
      <c r="H29" s="31">
        <v>98.43704611290075</v>
      </c>
      <c r="I29" s="32">
        <v>2817</v>
      </c>
      <c r="J29" s="29">
        <v>112796</v>
      </c>
      <c r="K29" s="32">
        <v>108790</v>
      </c>
      <c r="L29" s="29">
        <v>128844.5</v>
      </c>
      <c r="M29" s="32">
        <v>129924</v>
      </c>
      <c r="N29" s="29">
        <v>34553</v>
      </c>
      <c r="O29" s="32">
        <v>34308</v>
      </c>
      <c r="P29" s="29">
        <v>4680</v>
      </c>
      <c r="Q29" s="32">
        <v>3297</v>
      </c>
      <c r="R29" s="29">
        <v>1344</v>
      </c>
      <c r="S29" s="32">
        <v>1404</v>
      </c>
      <c r="T29" s="29">
        <v>6320</v>
      </c>
      <c r="U29" s="32">
        <v>5190</v>
      </c>
      <c r="V29" s="29">
        <v>13900</v>
      </c>
      <c r="W29" s="32">
        <v>15674</v>
      </c>
      <c r="X29" s="29">
        <v>1604</v>
      </c>
      <c r="Y29" s="32">
        <v>1743</v>
      </c>
      <c r="Z29" s="29">
        <v>1154</v>
      </c>
      <c r="AA29" s="32">
        <v>1122</v>
      </c>
      <c r="AB29" s="32">
        <v>2757</v>
      </c>
      <c r="AC29" s="32">
        <v>1319</v>
      </c>
      <c r="AD29" s="29">
        <v>150</v>
      </c>
      <c r="AE29" s="29">
        <v>516</v>
      </c>
      <c r="AF29" s="29">
        <v>251343</v>
      </c>
      <c r="AG29" s="29">
        <v>246807</v>
      </c>
      <c r="AH29" s="29">
        <v>203632</v>
      </c>
      <c r="AI29" s="32">
        <v>200226</v>
      </c>
      <c r="AJ29" s="29">
        <v>12186</v>
      </c>
      <c r="AK29" s="32">
        <v>11030</v>
      </c>
      <c r="AL29" s="29">
        <v>5921</v>
      </c>
      <c r="AM29" s="32">
        <v>6386</v>
      </c>
      <c r="AN29" s="29">
        <v>17157</v>
      </c>
      <c r="AO29" s="32">
        <v>12265</v>
      </c>
      <c r="AP29" s="29">
        <v>5024</v>
      </c>
      <c r="AQ29" s="32">
        <v>7794</v>
      </c>
      <c r="AR29" s="29">
        <v>5332</v>
      </c>
      <c r="AS29" s="32">
        <v>7611</v>
      </c>
      <c r="AT29" s="29">
        <v>135</v>
      </c>
      <c r="AU29" s="32">
        <v>145</v>
      </c>
      <c r="AV29" s="29">
        <v>1477.9</v>
      </c>
      <c r="AW29" s="32">
        <v>1335.4</v>
      </c>
      <c r="AX29" s="29">
        <v>1181.1</v>
      </c>
      <c r="AY29" s="32">
        <v>1109.6</v>
      </c>
      <c r="AZ29" s="32">
        <v>12</v>
      </c>
      <c r="BA29" s="32">
        <v>13</v>
      </c>
      <c r="BB29" s="29">
        <v>78178</v>
      </c>
      <c r="BC29" s="29">
        <v>66458</v>
      </c>
      <c r="BD29" s="29">
        <v>11556</v>
      </c>
      <c r="BE29" s="32">
        <v>9461</v>
      </c>
      <c r="BF29" s="29">
        <v>340</v>
      </c>
      <c r="BG29" s="29">
        <v>0</v>
      </c>
      <c r="BH29" s="29">
        <v>60269</v>
      </c>
      <c r="BI29" s="32">
        <v>51304</v>
      </c>
      <c r="BJ29" s="29">
        <v>6003</v>
      </c>
      <c r="BK29" s="32">
        <v>5683</v>
      </c>
    </row>
  </sheetData>
  <sheetProtection/>
  <mergeCells count="35">
    <mergeCell ref="R4:S4"/>
    <mergeCell ref="AH4:AI4"/>
    <mergeCell ref="X4:Y4"/>
    <mergeCell ref="Z4:AA4"/>
    <mergeCell ref="B1:L1"/>
    <mergeCell ref="F4:I4"/>
    <mergeCell ref="AL4:AM4"/>
    <mergeCell ref="AB4:AC4"/>
    <mergeCell ref="L4:M4"/>
    <mergeCell ref="J4:K4"/>
    <mergeCell ref="N4:O4"/>
    <mergeCell ref="V4:W4"/>
    <mergeCell ref="P4:Q4"/>
    <mergeCell ref="T4:U4"/>
    <mergeCell ref="BJ4:BK4"/>
    <mergeCell ref="BB3:BK3"/>
    <mergeCell ref="AZ3:BA4"/>
    <mergeCell ref="BB4:BC4"/>
    <mergeCell ref="BF4:BG4"/>
    <mergeCell ref="BD4:BE4"/>
    <mergeCell ref="BH4:BI4"/>
    <mergeCell ref="K2:Q2"/>
    <mergeCell ref="A3:A5"/>
    <mergeCell ref="B3:E4"/>
    <mergeCell ref="AF3:AU3"/>
    <mergeCell ref="F3:O3"/>
    <mergeCell ref="AD4:AE4"/>
    <mergeCell ref="AJ4:AK4"/>
    <mergeCell ref="AR4:AS4"/>
    <mergeCell ref="AN4:AO4"/>
    <mergeCell ref="AP4:AQ4"/>
    <mergeCell ref="AT4:AU4"/>
    <mergeCell ref="AV3:AW4"/>
    <mergeCell ref="AF4:AG4"/>
    <mergeCell ref="AX3:AY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scale="99" r:id="rId1"/>
  <colBreaks count="3" manualBreakCount="3">
    <brk id="15" max="27" man="1"/>
    <brk id="31" max="27" man="1"/>
    <brk id="45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workbookViewId="0" topLeftCell="A1">
      <selection activeCell="F30" sqref="F30"/>
    </sheetView>
  </sheetViews>
  <sheetFormatPr defaultColWidth="9.00390625" defaultRowHeight="12.75"/>
  <cols>
    <col min="1" max="1" width="23.75390625" style="0" customWidth="1"/>
    <col min="2" max="2" width="11.75390625" style="0" customWidth="1"/>
    <col min="3" max="3" width="10.00390625" style="0" customWidth="1"/>
    <col min="4" max="4" width="8.00390625" style="0" customWidth="1"/>
    <col min="5" max="5" width="16.375" style="0" bestFit="1" customWidth="1"/>
    <col min="6" max="6" width="20.125" style="0" customWidth="1"/>
  </cols>
  <sheetData>
    <row r="1" spans="1:6" ht="18.75">
      <c r="A1" s="34"/>
      <c r="B1" s="35"/>
      <c r="C1" s="35"/>
      <c r="D1" s="35"/>
      <c r="E1" s="35"/>
      <c r="F1" s="35"/>
    </row>
    <row r="2" spans="1:6" ht="18.75">
      <c r="A2" s="167" t="s">
        <v>62</v>
      </c>
      <c r="B2" s="167"/>
      <c r="C2" s="167"/>
      <c r="D2" s="167"/>
      <c r="E2" s="167"/>
      <c r="F2" s="36">
        <v>43612</v>
      </c>
    </row>
    <row r="3" spans="1:6" ht="19.5" thickBot="1">
      <c r="A3" s="35"/>
      <c r="B3" s="35"/>
      <c r="C3" s="35"/>
      <c r="D3" s="35"/>
      <c r="E3" s="35"/>
      <c r="F3" s="37" t="s">
        <v>63</v>
      </c>
    </row>
    <row r="4" spans="1:6" ht="12.75">
      <c r="A4" s="168" t="s">
        <v>64</v>
      </c>
      <c r="B4" s="144" t="s">
        <v>65</v>
      </c>
      <c r="C4" s="140"/>
      <c r="D4" s="141"/>
      <c r="E4" s="172" t="s">
        <v>66</v>
      </c>
      <c r="F4" s="164" t="s">
        <v>67</v>
      </c>
    </row>
    <row r="5" spans="1:6" ht="12.75">
      <c r="A5" s="169"/>
      <c r="B5" s="142"/>
      <c r="C5" s="143"/>
      <c r="D5" s="171"/>
      <c r="E5" s="173"/>
      <c r="F5" s="165"/>
    </row>
    <row r="6" spans="1:6" ht="33.75" customHeight="1" thickBot="1">
      <c r="A6" s="170"/>
      <c r="B6" s="40" t="s">
        <v>54</v>
      </c>
      <c r="C6" s="41" t="s">
        <v>55</v>
      </c>
      <c r="D6" s="42" t="s">
        <v>20</v>
      </c>
      <c r="E6" s="174"/>
      <c r="F6" s="166"/>
    </row>
    <row r="7" spans="1:6" ht="18.75">
      <c r="A7" s="38"/>
      <c r="B7" s="43"/>
      <c r="C7" s="44"/>
      <c r="D7" s="61"/>
      <c r="E7" s="39"/>
      <c r="F7" s="45"/>
    </row>
    <row r="8" spans="1:6" ht="18.75">
      <c r="A8" s="46" t="s">
        <v>0</v>
      </c>
      <c r="B8" s="47"/>
      <c r="C8" s="48"/>
      <c r="D8" s="79"/>
      <c r="E8" s="49"/>
      <c r="F8" s="50"/>
    </row>
    <row r="9" spans="1:6" s="3" customFormat="1" ht="18.75">
      <c r="A9" s="46" t="s">
        <v>68</v>
      </c>
      <c r="B9" s="51">
        <v>6420</v>
      </c>
      <c r="C9" s="70">
        <v>3035</v>
      </c>
      <c r="D9" s="71">
        <f aca="true" t="shared" si="0" ref="D9:D28">C9/B9*100</f>
        <v>47.27414330218069</v>
      </c>
      <c r="E9" s="72">
        <v>2470</v>
      </c>
      <c r="F9" s="73">
        <v>483</v>
      </c>
    </row>
    <row r="10" spans="1:6" s="3" customFormat="1" ht="18.75">
      <c r="A10" s="46" t="s">
        <v>69</v>
      </c>
      <c r="B10" s="51">
        <v>10177</v>
      </c>
      <c r="C10" s="70">
        <v>5601</v>
      </c>
      <c r="D10" s="62">
        <f t="shared" si="0"/>
        <v>55.03586518620419</v>
      </c>
      <c r="E10" s="72">
        <v>8834</v>
      </c>
      <c r="F10" s="73"/>
    </row>
    <row r="11" spans="1:6" s="3" customFormat="1" ht="18.75">
      <c r="A11" s="46" t="s">
        <v>1</v>
      </c>
      <c r="B11" s="51">
        <v>1830</v>
      </c>
      <c r="C11" s="70">
        <v>1010</v>
      </c>
      <c r="D11" s="62">
        <f t="shared" si="0"/>
        <v>55.19125683060109</v>
      </c>
      <c r="E11" s="72">
        <v>2300</v>
      </c>
      <c r="F11" s="73"/>
    </row>
    <row r="12" spans="1:6" s="3" customFormat="1" ht="18.75">
      <c r="A12" s="46" t="s">
        <v>2</v>
      </c>
      <c r="B12" s="51">
        <v>10902</v>
      </c>
      <c r="C12" s="70">
        <v>6000</v>
      </c>
      <c r="D12" s="62">
        <f t="shared" si="0"/>
        <v>55.03577325261419</v>
      </c>
      <c r="E12" s="72">
        <v>5000</v>
      </c>
      <c r="F12" s="73"/>
    </row>
    <row r="13" spans="1:6" s="3" customFormat="1" ht="18.75">
      <c r="A13" s="46" t="s">
        <v>60</v>
      </c>
      <c r="B13" s="51">
        <v>8751</v>
      </c>
      <c r="C13" s="70">
        <v>6600</v>
      </c>
      <c r="D13" s="62">
        <f t="shared" si="0"/>
        <v>75.41995200548509</v>
      </c>
      <c r="E13" s="72">
        <v>14389</v>
      </c>
      <c r="F13" s="73">
        <v>1070</v>
      </c>
    </row>
    <row r="14" spans="1:6" s="3" customFormat="1" ht="18.75">
      <c r="A14" s="46" t="s">
        <v>3</v>
      </c>
      <c r="B14" s="51">
        <v>13944</v>
      </c>
      <c r="C14" s="70">
        <v>4211</v>
      </c>
      <c r="D14" s="62">
        <f t="shared" si="0"/>
        <v>30.19936890418818</v>
      </c>
      <c r="E14" s="72">
        <v>16573</v>
      </c>
      <c r="F14" s="73">
        <v>703</v>
      </c>
    </row>
    <row r="15" spans="1:6" s="3" customFormat="1" ht="18.75">
      <c r="A15" s="46" t="s">
        <v>4</v>
      </c>
      <c r="B15" s="51">
        <v>30899</v>
      </c>
      <c r="C15" s="70">
        <v>15840</v>
      </c>
      <c r="D15" s="62">
        <f t="shared" si="0"/>
        <v>51.26379494482022</v>
      </c>
      <c r="E15" s="72">
        <v>30943</v>
      </c>
      <c r="F15" s="73">
        <v>1365</v>
      </c>
    </row>
    <row r="16" spans="1:6" s="3" customFormat="1" ht="18.75">
      <c r="A16" s="46" t="s">
        <v>5</v>
      </c>
      <c r="B16" s="51">
        <v>10646</v>
      </c>
      <c r="C16" s="70">
        <v>3618</v>
      </c>
      <c r="D16" s="62">
        <f t="shared" si="0"/>
        <v>33.98459515310915</v>
      </c>
      <c r="E16" s="72">
        <v>3426</v>
      </c>
      <c r="F16" s="73"/>
    </row>
    <row r="17" spans="1:6" s="3" customFormat="1" ht="18.75">
      <c r="A17" s="46" t="s">
        <v>6</v>
      </c>
      <c r="B17" s="51">
        <v>11582</v>
      </c>
      <c r="C17" s="70">
        <v>7900</v>
      </c>
      <c r="D17" s="62">
        <f t="shared" si="0"/>
        <v>68.2092902780176</v>
      </c>
      <c r="E17" s="72">
        <v>20200</v>
      </c>
      <c r="F17" s="73"/>
    </row>
    <row r="18" spans="1:6" s="3" customFormat="1" ht="18.75">
      <c r="A18" s="46" t="s">
        <v>7</v>
      </c>
      <c r="B18" s="51">
        <v>9920</v>
      </c>
      <c r="C18" s="70">
        <v>5730</v>
      </c>
      <c r="D18" s="62">
        <f t="shared" si="0"/>
        <v>57.76209677419355</v>
      </c>
      <c r="E18" s="72">
        <v>17310</v>
      </c>
      <c r="F18" s="73">
        <v>4270</v>
      </c>
    </row>
    <row r="19" spans="1:6" s="3" customFormat="1" ht="18.75">
      <c r="A19" s="46" t="s">
        <v>8</v>
      </c>
      <c r="B19" s="51">
        <v>6528</v>
      </c>
      <c r="C19" s="70">
        <v>1100</v>
      </c>
      <c r="D19" s="62">
        <f t="shared" si="0"/>
        <v>16.850490196078432</v>
      </c>
      <c r="E19" s="72">
        <v>8589</v>
      </c>
      <c r="F19" s="73">
        <v>250</v>
      </c>
    </row>
    <row r="20" spans="1:6" s="3" customFormat="1" ht="18.75">
      <c r="A20" s="46" t="s">
        <v>70</v>
      </c>
      <c r="B20" s="51">
        <v>13126</v>
      </c>
      <c r="C20" s="70">
        <v>7595</v>
      </c>
      <c r="D20" s="62">
        <f t="shared" si="0"/>
        <v>57.86225811366753</v>
      </c>
      <c r="E20" s="72">
        <v>12598</v>
      </c>
      <c r="F20" s="73">
        <v>3000</v>
      </c>
    </row>
    <row r="21" spans="1:6" s="3" customFormat="1" ht="18.75">
      <c r="A21" s="46" t="s">
        <v>9</v>
      </c>
      <c r="B21" s="51">
        <v>4024</v>
      </c>
      <c r="C21" s="70">
        <v>2600</v>
      </c>
      <c r="D21" s="62">
        <f t="shared" si="0"/>
        <v>64.61232604373758</v>
      </c>
      <c r="E21" s="72">
        <v>6484</v>
      </c>
      <c r="F21" s="73">
        <v>864</v>
      </c>
    </row>
    <row r="22" spans="1:6" s="3" customFormat="1" ht="18.75">
      <c r="A22" s="46" t="s">
        <v>10</v>
      </c>
      <c r="B22" s="51">
        <v>6114</v>
      </c>
      <c r="C22" s="70">
        <v>1935</v>
      </c>
      <c r="D22" s="62">
        <f t="shared" si="0"/>
        <v>31.648675171736997</v>
      </c>
      <c r="E22" s="72">
        <v>14526</v>
      </c>
      <c r="F22" s="73">
        <v>817</v>
      </c>
    </row>
    <row r="23" spans="1:6" s="3" customFormat="1" ht="18.75">
      <c r="A23" s="46" t="s">
        <v>61</v>
      </c>
      <c r="B23" s="51">
        <v>14436</v>
      </c>
      <c r="C23" s="70">
        <v>6300</v>
      </c>
      <c r="D23" s="62">
        <f t="shared" si="0"/>
        <v>43.64089775561097</v>
      </c>
      <c r="E23" s="72">
        <v>11300</v>
      </c>
      <c r="F23" s="73">
        <v>100</v>
      </c>
    </row>
    <row r="24" spans="1:6" s="3" customFormat="1" ht="18.75">
      <c r="A24" s="46" t="s">
        <v>71</v>
      </c>
      <c r="B24" s="51">
        <v>9165</v>
      </c>
      <c r="C24" s="70">
        <v>2860</v>
      </c>
      <c r="D24" s="62">
        <f t="shared" si="0"/>
        <v>31.20567375886525</v>
      </c>
      <c r="E24" s="72">
        <v>4430</v>
      </c>
      <c r="F24" s="73">
        <v>350</v>
      </c>
    </row>
    <row r="25" spans="1:6" s="3" customFormat="1" ht="18.75">
      <c r="A25" s="46" t="s">
        <v>11</v>
      </c>
      <c r="B25" s="51">
        <v>10405</v>
      </c>
      <c r="C25" s="70">
        <v>1461</v>
      </c>
      <c r="D25" s="62">
        <f t="shared" si="0"/>
        <v>14.041326285439693</v>
      </c>
      <c r="E25" s="72">
        <v>3824</v>
      </c>
      <c r="F25" s="73">
        <v>310</v>
      </c>
    </row>
    <row r="26" spans="1:6" s="3" customFormat="1" ht="18.75">
      <c r="A26" s="46" t="s">
        <v>12</v>
      </c>
      <c r="B26" s="51">
        <v>6535</v>
      </c>
      <c r="C26" s="70">
        <v>4084</v>
      </c>
      <c r="D26" s="62">
        <f t="shared" si="0"/>
        <v>62.494261667941856</v>
      </c>
      <c r="E26" s="72">
        <v>20746</v>
      </c>
      <c r="F26" s="73"/>
    </row>
    <row r="27" spans="1:6" s="3" customFormat="1" ht="18.75">
      <c r="A27" s="46" t="s">
        <v>72</v>
      </c>
      <c r="B27" s="51">
        <v>14808</v>
      </c>
      <c r="C27" s="70">
        <v>7200</v>
      </c>
      <c r="D27" s="62">
        <f t="shared" si="0"/>
        <v>48.62236628849271</v>
      </c>
      <c r="E27" s="72">
        <v>32100</v>
      </c>
      <c r="F27" s="73"/>
    </row>
    <row r="28" spans="1:6" s="3" customFormat="1" ht="18.75">
      <c r="A28" s="46" t="s">
        <v>13</v>
      </c>
      <c r="B28" s="51">
        <v>22902</v>
      </c>
      <c r="C28" s="70">
        <v>12137</v>
      </c>
      <c r="D28" s="62">
        <f t="shared" si="0"/>
        <v>52.99537158326784</v>
      </c>
      <c r="E28" s="72">
        <v>29276</v>
      </c>
      <c r="F28" s="73"/>
    </row>
    <row r="29" spans="1:6" ht="19.5" thickBot="1">
      <c r="A29" s="52"/>
      <c r="B29" s="53"/>
      <c r="C29" s="54"/>
      <c r="D29" s="55"/>
      <c r="E29" s="56"/>
      <c r="F29" s="57"/>
    </row>
    <row r="30" spans="1:6" ht="19.5" thickBot="1">
      <c r="A30" s="58" t="s">
        <v>58</v>
      </c>
      <c r="B30" s="59">
        <f>SUM(B8:B28)</f>
        <v>223114</v>
      </c>
      <c r="C30" s="59">
        <f>SUM(C8:C28)</f>
        <v>106817</v>
      </c>
      <c r="D30" s="55">
        <f>C30/B30*100</f>
        <v>47.87552551610387</v>
      </c>
      <c r="E30" s="60">
        <f>SUM(E8:E29)</f>
        <v>265318</v>
      </c>
      <c r="F30" s="60">
        <f>SUM(F8:F29)</f>
        <v>13582</v>
      </c>
    </row>
  </sheetData>
  <mergeCells count="5">
    <mergeCell ref="F4:F6"/>
    <mergeCell ref="A2:E2"/>
    <mergeCell ref="A4:A6"/>
    <mergeCell ref="B4:D5"/>
    <mergeCell ref="E4:E6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I17" sqref="I17"/>
    </sheetView>
  </sheetViews>
  <sheetFormatPr defaultColWidth="9.00390625" defaultRowHeight="12.75"/>
  <cols>
    <col min="1" max="1" width="41.125" style="0" customWidth="1"/>
    <col min="2" max="2" width="49.125" style="0" customWidth="1"/>
  </cols>
  <sheetData>
    <row r="1" spans="1:2" ht="12.75">
      <c r="A1" s="175" t="s">
        <v>95</v>
      </c>
      <c r="B1" s="175"/>
    </row>
    <row r="2" spans="1:2" ht="42" customHeight="1">
      <c r="A2" s="176"/>
      <c r="B2" s="176"/>
    </row>
    <row r="3" spans="1:2" ht="42" customHeight="1">
      <c r="A3" s="74"/>
      <c r="B3" s="74"/>
    </row>
    <row r="4" spans="1:2" ht="12.75">
      <c r="A4" s="177" t="s">
        <v>23</v>
      </c>
      <c r="B4" s="177" t="s">
        <v>74</v>
      </c>
    </row>
    <row r="5" spans="1:2" ht="12.75">
      <c r="A5" s="178"/>
      <c r="B5" s="178"/>
    </row>
    <row r="6" spans="1:2" ht="22.5" customHeight="1">
      <c r="A6" s="75" t="s">
        <v>0</v>
      </c>
      <c r="B6" s="76" t="s">
        <v>102</v>
      </c>
    </row>
    <row r="7" spans="1:2" ht="20.25" customHeight="1">
      <c r="A7" s="75" t="s">
        <v>68</v>
      </c>
      <c r="B7" s="76" t="s">
        <v>110</v>
      </c>
    </row>
    <row r="8" spans="1:2" ht="20.25" customHeight="1">
      <c r="A8" s="75" t="s">
        <v>69</v>
      </c>
      <c r="B8" s="76" t="s">
        <v>105</v>
      </c>
    </row>
    <row r="9" spans="1:2" ht="21.75" customHeight="1">
      <c r="A9" s="75" t="s">
        <v>1</v>
      </c>
      <c r="B9" s="76" t="s">
        <v>100</v>
      </c>
    </row>
    <row r="10" spans="1:2" ht="21.75" customHeight="1">
      <c r="A10" s="75" t="s">
        <v>2</v>
      </c>
      <c r="B10" s="78" t="s">
        <v>98</v>
      </c>
    </row>
    <row r="11" spans="1:2" ht="19.5" customHeight="1">
      <c r="A11" s="75" t="s">
        <v>60</v>
      </c>
      <c r="B11" s="78" t="s">
        <v>98</v>
      </c>
    </row>
    <row r="12" spans="1:2" ht="19.5" customHeight="1">
      <c r="A12" s="75" t="s">
        <v>3</v>
      </c>
      <c r="B12" s="78" t="s">
        <v>99</v>
      </c>
    </row>
    <row r="13" spans="1:2" ht="20.25" customHeight="1">
      <c r="A13" s="75" t="s">
        <v>4</v>
      </c>
      <c r="B13" s="77" t="s">
        <v>115</v>
      </c>
    </row>
    <row r="14" spans="1:2" ht="18.75">
      <c r="A14" s="75" t="s">
        <v>5</v>
      </c>
      <c r="B14" s="76" t="s">
        <v>114</v>
      </c>
    </row>
    <row r="15" spans="1:2" ht="22.5" customHeight="1">
      <c r="A15" s="75" t="s">
        <v>6</v>
      </c>
      <c r="B15" s="76" t="s">
        <v>111</v>
      </c>
    </row>
    <row r="16" spans="1:2" ht="21.75" customHeight="1">
      <c r="A16" s="75" t="s">
        <v>7</v>
      </c>
      <c r="B16" s="76" t="s">
        <v>104</v>
      </c>
    </row>
    <row r="17" spans="1:2" ht="18.75" customHeight="1">
      <c r="A17" s="75" t="s">
        <v>8</v>
      </c>
      <c r="B17" s="76" t="s">
        <v>107</v>
      </c>
    </row>
    <row r="18" spans="1:2" ht="18.75">
      <c r="A18" s="75" t="s">
        <v>70</v>
      </c>
      <c r="B18" s="76" t="s">
        <v>109</v>
      </c>
    </row>
    <row r="19" spans="1:2" ht="18.75">
      <c r="A19" s="75" t="s">
        <v>9</v>
      </c>
      <c r="B19" s="76" t="s">
        <v>99</v>
      </c>
    </row>
    <row r="20" spans="1:2" ht="21" customHeight="1">
      <c r="A20" s="75" t="s">
        <v>10</v>
      </c>
      <c r="B20" s="76" t="s">
        <v>103</v>
      </c>
    </row>
    <row r="21" spans="1:2" ht="18.75">
      <c r="A21" s="75" t="s">
        <v>61</v>
      </c>
      <c r="B21" s="76" t="s">
        <v>113</v>
      </c>
    </row>
    <row r="22" spans="1:2" ht="18.75">
      <c r="A22" s="75" t="s">
        <v>71</v>
      </c>
      <c r="B22" s="76" t="s">
        <v>106</v>
      </c>
    </row>
    <row r="23" spans="1:2" ht="18.75">
      <c r="A23" s="75" t="s">
        <v>11</v>
      </c>
      <c r="B23" s="76" t="s">
        <v>101</v>
      </c>
    </row>
    <row r="24" spans="1:2" ht="21" customHeight="1">
      <c r="A24" s="75" t="s">
        <v>12</v>
      </c>
      <c r="B24" s="76" t="s">
        <v>108</v>
      </c>
    </row>
    <row r="25" spans="1:2" ht="20.25" customHeight="1">
      <c r="A25" s="75" t="s">
        <v>72</v>
      </c>
      <c r="B25" s="76" t="s">
        <v>98</v>
      </c>
    </row>
    <row r="26" spans="1:2" ht="18.75">
      <c r="A26" s="75" t="s">
        <v>13</v>
      </c>
      <c r="B26" s="76" t="s">
        <v>112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F16" sqref="F16"/>
    </sheetView>
  </sheetViews>
  <sheetFormatPr defaultColWidth="8.875" defaultRowHeight="12.75"/>
  <cols>
    <col min="1" max="1" width="19.25390625" style="82" customWidth="1"/>
    <col min="2" max="2" width="8.875" style="82" customWidth="1"/>
    <col min="3" max="3" width="7.375" style="82" customWidth="1"/>
    <col min="4" max="4" width="8.625" style="82" customWidth="1"/>
    <col min="5" max="5" width="9.25390625" style="82" customWidth="1"/>
    <col min="6" max="6" width="9.375" style="82" customWidth="1"/>
    <col min="7" max="7" width="6.75390625" style="82" customWidth="1"/>
    <col min="8" max="8" width="6.875" style="82" customWidth="1"/>
    <col min="9" max="9" width="6.625" style="82" customWidth="1"/>
    <col min="10" max="10" width="6.75390625" style="82" customWidth="1"/>
    <col min="11" max="11" width="7.375" style="82" customWidth="1"/>
    <col min="12" max="12" width="8.125" style="82" customWidth="1"/>
    <col min="13" max="13" width="8.25390625" style="82" customWidth="1"/>
    <col min="14" max="14" width="8.625" style="82" customWidth="1"/>
    <col min="15" max="15" width="7.00390625" style="82" customWidth="1"/>
    <col min="16" max="16" width="7.25390625" style="82" customWidth="1"/>
    <col min="17" max="16384" width="8.875" style="82" customWidth="1"/>
  </cols>
  <sheetData>
    <row r="1" spans="1:16" ht="15.75">
      <c r="A1" s="80"/>
      <c r="B1" s="179" t="s">
        <v>75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2">
        <v>43612</v>
      </c>
      <c r="P1" s="182"/>
    </row>
    <row r="2" spans="1:16" ht="16.5" thickBot="1">
      <c r="A2" s="80" t="s">
        <v>76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81"/>
      <c r="P2" s="81"/>
    </row>
    <row r="3" spans="1:16" ht="15.75" thickBot="1">
      <c r="A3" s="183" t="s">
        <v>77</v>
      </c>
      <c r="B3" s="186" t="s">
        <v>78</v>
      </c>
      <c r="C3" s="187"/>
      <c r="D3" s="188"/>
      <c r="E3" s="189" t="s">
        <v>79</v>
      </c>
      <c r="F3" s="190"/>
      <c r="G3" s="190"/>
      <c r="H3" s="190"/>
      <c r="I3" s="190"/>
      <c r="J3" s="191"/>
      <c r="K3" s="195" t="s">
        <v>80</v>
      </c>
      <c r="L3" s="196"/>
      <c r="M3" s="197" t="s">
        <v>81</v>
      </c>
      <c r="N3" s="198"/>
      <c r="O3" s="198"/>
      <c r="P3" s="199"/>
    </row>
    <row r="4" spans="1:16" ht="15.75" thickBot="1">
      <c r="A4" s="184"/>
      <c r="B4" s="200" t="s">
        <v>82</v>
      </c>
      <c r="C4" s="201" t="s">
        <v>83</v>
      </c>
      <c r="D4" s="202"/>
      <c r="E4" s="192"/>
      <c r="F4" s="193"/>
      <c r="G4" s="193"/>
      <c r="H4" s="193"/>
      <c r="I4" s="193"/>
      <c r="J4" s="194"/>
      <c r="K4" s="186" t="s">
        <v>84</v>
      </c>
      <c r="L4" s="188"/>
      <c r="M4" s="203" t="s">
        <v>85</v>
      </c>
      <c r="N4" s="204"/>
      <c r="O4" s="204" t="s">
        <v>19</v>
      </c>
      <c r="P4" s="205"/>
    </row>
    <row r="5" spans="1:16" ht="15.75" thickBot="1">
      <c r="A5" s="184"/>
      <c r="B5" s="200"/>
      <c r="C5" s="206" t="s">
        <v>86</v>
      </c>
      <c r="D5" s="207"/>
      <c r="E5" s="208" t="s">
        <v>87</v>
      </c>
      <c r="F5" s="209"/>
      <c r="G5" s="210" t="s">
        <v>88</v>
      </c>
      <c r="H5" s="211"/>
      <c r="I5" s="210" t="s">
        <v>89</v>
      </c>
      <c r="J5" s="212"/>
      <c r="K5" s="213" t="s">
        <v>90</v>
      </c>
      <c r="L5" s="214"/>
      <c r="M5" s="213" t="s">
        <v>88</v>
      </c>
      <c r="N5" s="215"/>
      <c r="O5" s="215" t="s">
        <v>88</v>
      </c>
      <c r="P5" s="214"/>
    </row>
    <row r="6" spans="1:16" ht="16.5" customHeight="1" thickBot="1">
      <c r="A6" s="185"/>
      <c r="B6" s="185"/>
      <c r="C6" s="83" t="s">
        <v>96</v>
      </c>
      <c r="D6" s="84" t="s">
        <v>97</v>
      </c>
      <c r="E6" s="85" t="s">
        <v>91</v>
      </c>
      <c r="F6" s="86" t="s">
        <v>92</v>
      </c>
      <c r="G6" s="85" t="s">
        <v>91</v>
      </c>
      <c r="H6" s="86" t="s">
        <v>92</v>
      </c>
      <c r="I6" s="85" t="s">
        <v>91</v>
      </c>
      <c r="J6" s="86" t="s">
        <v>92</v>
      </c>
      <c r="K6" s="85" t="s">
        <v>91</v>
      </c>
      <c r="L6" s="86" t="s">
        <v>92</v>
      </c>
      <c r="M6" s="85" t="s">
        <v>91</v>
      </c>
      <c r="N6" s="86" t="s">
        <v>92</v>
      </c>
      <c r="O6" s="85" t="s">
        <v>91</v>
      </c>
      <c r="P6" s="86" t="s">
        <v>92</v>
      </c>
    </row>
    <row r="7" spans="1:256" s="98" customFormat="1" ht="16.5" customHeight="1">
      <c r="A7" s="139" t="s">
        <v>0</v>
      </c>
      <c r="B7" s="87">
        <v>64</v>
      </c>
      <c r="C7" s="88">
        <v>64</v>
      </c>
      <c r="D7" s="88">
        <v>64</v>
      </c>
      <c r="E7" s="89">
        <v>72.5</v>
      </c>
      <c r="F7" s="90">
        <v>72.5</v>
      </c>
      <c r="G7" s="89">
        <v>0.5</v>
      </c>
      <c r="H7" s="90">
        <v>0.5</v>
      </c>
      <c r="I7" s="91">
        <v>0.3</v>
      </c>
      <c r="J7" s="92">
        <v>0.3</v>
      </c>
      <c r="K7" s="93">
        <f aca="true" t="shared" si="0" ref="K7:K29">G7/D7*1000</f>
        <v>7.8125</v>
      </c>
      <c r="L7" s="94">
        <v>7.8</v>
      </c>
      <c r="M7" s="95"/>
      <c r="N7" s="96"/>
      <c r="O7" s="97"/>
      <c r="P7" s="96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</row>
    <row r="8" spans="1:16" ht="15" customHeight="1">
      <c r="A8" s="99" t="s">
        <v>14</v>
      </c>
      <c r="B8" s="100">
        <v>1061</v>
      </c>
      <c r="C8" s="101">
        <v>1061</v>
      </c>
      <c r="D8" s="101">
        <v>1061</v>
      </c>
      <c r="E8" s="89">
        <v>1510</v>
      </c>
      <c r="F8" s="90">
        <v>1500</v>
      </c>
      <c r="G8" s="89">
        <v>10.8</v>
      </c>
      <c r="H8" s="90">
        <v>10.7</v>
      </c>
      <c r="I8" s="89">
        <v>10.6</v>
      </c>
      <c r="J8" s="90">
        <v>10.5</v>
      </c>
      <c r="K8" s="93">
        <f t="shared" si="0"/>
        <v>10.179076343072575</v>
      </c>
      <c r="L8" s="102">
        <v>10.1</v>
      </c>
      <c r="M8" s="95">
        <v>421</v>
      </c>
      <c r="N8" s="95">
        <v>421</v>
      </c>
      <c r="O8" s="103">
        <v>3</v>
      </c>
      <c r="P8" s="95">
        <v>3</v>
      </c>
    </row>
    <row r="9" spans="1:256" s="98" customFormat="1" ht="15">
      <c r="A9" s="99" t="s">
        <v>15</v>
      </c>
      <c r="B9" s="100">
        <v>1130</v>
      </c>
      <c r="C9" s="101">
        <v>1130</v>
      </c>
      <c r="D9" s="101">
        <v>1130</v>
      </c>
      <c r="E9" s="89">
        <v>2060.1</v>
      </c>
      <c r="F9" s="90">
        <v>1949.3</v>
      </c>
      <c r="G9" s="89">
        <v>14.9</v>
      </c>
      <c r="H9" s="90">
        <v>14</v>
      </c>
      <c r="I9" s="89">
        <v>13.8</v>
      </c>
      <c r="J9" s="90">
        <v>11.1</v>
      </c>
      <c r="K9" s="93">
        <f t="shared" si="0"/>
        <v>13.185840707964603</v>
      </c>
      <c r="L9" s="102">
        <v>12.4</v>
      </c>
      <c r="M9" s="95">
        <v>588</v>
      </c>
      <c r="N9" s="95">
        <v>588</v>
      </c>
      <c r="O9" s="103">
        <v>4</v>
      </c>
      <c r="P9" s="95">
        <v>4</v>
      </c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</row>
    <row r="10" spans="1:256" s="98" customFormat="1" ht="15">
      <c r="A10" s="99" t="s">
        <v>1</v>
      </c>
      <c r="B10" s="104">
        <v>395</v>
      </c>
      <c r="C10" s="105">
        <v>412</v>
      </c>
      <c r="D10" s="105">
        <v>412</v>
      </c>
      <c r="E10" s="106">
        <v>475.8</v>
      </c>
      <c r="F10" s="107">
        <v>439.5</v>
      </c>
      <c r="G10" s="106">
        <v>4.2</v>
      </c>
      <c r="H10" s="107">
        <v>4</v>
      </c>
      <c r="I10" s="106">
        <v>3.9</v>
      </c>
      <c r="J10" s="107">
        <v>3.7</v>
      </c>
      <c r="K10" s="93">
        <f t="shared" si="0"/>
        <v>10.194174757281553</v>
      </c>
      <c r="L10" s="108">
        <v>10</v>
      </c>
      <c r="M10" s="109">
        <v>171</v>
      </c>
      <c r="N10" s="110">
        <v>120</v>
      </c>
      <c r="O10" s="111">
        <v>1.7</v>
      </c>
      <c r="P10" s="110">
        <v>1</v>
      </c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  <c r="IV10" s="82"/>
    </row>
    <row r="11" spans="1:256" s="98" customFormat="1" ht="15">
      <c r="A11" s="99" t="s">
        <v>2</v>
      </c>
      <c r="B11" s="100">
        <v>612</v>
      </c>
      <c r="C11" s="101">
        <v>612</v>
      </c>
      <c r="D11" s="101">
        <v>612</v>
      </c>
      <c r="E11" s="89">
        <v>836.1</v>
      </c>
      <c r="F11" s="90">
        <v>822</v>
      </c>
      <c r="G11" s="89">
        <v>6.7</v>
      </c>
      <c r="H11" s="90">
        <v>6.6</v>
      </c>
      <c r="I11" s="89">
        <v>5.9</v>
      </c>
      <c r="J11" s="90">
        <v>5.8</v>
      </c>
      <c r="K11" s="93">
        <f t="shared" si="0"/>
        <v>10.947712418300654</v>
      </c>
      <c r="L11" s="102">
        <v>10.8</v>
      </c>
      <c r="M11" s="95">
        <v>426</v>
      </c>
      <c r="N11" s="95">
        <v>277</v>
      </c>
      <c r="O11" s="103">
        <v>4</v>
      </c>
      <c r="P11" s="95">
        <v>3</v>
      </c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</row>
    <row r="12" spans="1:256" s="98" customFormat="1" ht="15">
      <c r="A12" s="99" t="s">
        <v>60</v>
      </c>
      <c r="B12" s="100">
        <v>482</v>
      </c>
      <c r="C12" s="101">
        <v>482</v>
      </c>
      <c r="D12" s="101">
        <v>482</v>
      </c>
      <c r="E12" s="89">
        <v>845</v>
      </c>
      <c r="F12" s="90">
        <v>753</v>
      </c>
      <c r="G12" s="89">
        <v>8</v>
      </c>
      <c r="H12" s="90">
        <v>6.9</v>
      </c>
      <c r="I12" s="89">
        <v>7.4</v>
      </c>
      <c r="J12" s="90">
        <v>6</v>
      </c>
      <c r="K12" s="93">
        <f t="shared" si="0"/>
        <v>16.597510373443985</v>
      </c>
      <c r="L12" s="102">
        <v>14.4</v>
      </c>
      <c r="M12" s="95">
        <v>541.1</v>
      </c>
      <c r="N12" s="95">
        <v>512.9</v>
      </c>
      <c r="O12" s="103">
        <v>8</v>
      </c>
      <c r="P12" s="95">
        <v>8.3</v>
      </c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</row>
    <row r="13" spans="1:16" ht="15">
      <c r="A13" s="99" t="s">
        <v>3</v>
      </c>
      <c r="B13" s="100">
        <v>592</v>
      </c>
      <c r="C13" s="101">
        <v>612</v>
      </c>
      <c r="D13" s="101">
        <v>612</v>
      </c>
      <c r="E13" s="89">
        <v>775</v>
      </c>
      <c r="F13" s="90">
        <v>745</v>
      </c>
      <c r="G13" s="89">
        <v>7.1</v>
      </c>
      <c r="H13" s="90">
        <v>6.8</v>
      </c>
      <c r="I13" s="89">
        <v>6.7</v>
      </c>
      <c r="J13" s="90">
        <v>6.5</v>
      </c>
      <c r="K13" s="93">
        <f t="shared" si="0"/>
        <v>11.601307189542482</v>
      </c>
      <c r="L13" s="102">
        <v>9.7</v>
      </c>
      <c r="M13" s="95">
        <v>368</v>
      </c>
      <c r="N13" s="96">
        <v>366</v>
      </c>
      <c r="O13" s="103">
        <v>3.2</v>
      </c>
      <c r="P13" s="95">
        <v>3</v>
      </c>
    </row>
    <row r="14" spans="1:256" s="98" customFormat="1" ht="15">
      <c r="A14" s="99" t="s">
        <v>4</v>
      </c>
      <c r="B14" s="100">
        <v>2736</v>
      </c>
      <c r="C14" s="101">
        <v>2682</v>
      </c>
      <c r="D14" s="101">
        <v>2682</v>
      </c>
      <c r="E14" s="89">
        <v>4449</v>
      </c>
      <c r="F14" s="90">
        <v>4130</v>
      </c>
      <c r="G14" s="89">
        <v>26</v>
      </c>
      <c r="H14" s="90">
        <v>25</v>
      </c>
      <c r="I14" s="89">
        <v>25</v>
      </c>
      <c r="J14" s="90">
        <v>24</v>
      </c>
      <c r="K14" s="93">
        <f t="shared" si="0"/>
        <v>9.694258016405668</v>
      </c>
      <c r="L14" s="102">
        <v>8.4</v>
      </c>
      <c r="M14" s="96">
        <v>440</v>
      </c>
      <c r="N14" s="95">
        <v>440</v>
      </c>
      <c r="O14" s="103">
        <v>2.2</v>
      </c>
      <c r="P14" s="95">
        <v>2.2</v>
      </c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  <c r="IV14" s="82"/>
    </row>
    <row r="15" spans="1:256" s="98" customFormat="1" ht="15">
      <c r="A15" s="99" t="s">
        <v>5</v>
      </c>
      <c r="B15" s="100">
        <v>544</v>
      </c>
      <c r="C15" s="101">
        <v>540</v>
      </c>
      <c r="D15" s="101">
        <v>540</v>
      </c>
      <c r="E15" s="89">
        <v>660</v>
      </c>
      <c r="F15" s="90">
        <v>673.6</v>
      </c>
      <c r="G15" s="89">
        <v>5.3</v>
      </c>
      <c r="H15" s="90">
        <v>5.5</v>
      </c>
      <c r="I15" s="89">
        <v>4.7</v>
      </c>
      <c r="J15" s="90">
        <v>5</v>
      </c>
      <c r="K15" s="93">
        <f t="shared" si="0"/>
        <v>9.814814814814815</v>
      </c>
      <c r="L15" s="102">
        <v>9.8</v>
      </c>
      <c r="M15" s="95">
        <v>41.2</v>
      </c>
      <c r="N15" s="95">
        <v>39.3</v>
      </c>
      <c r="O15" s="103">
        <v>0.4</v>
      </c>
      <c r="P15" s="95">
        <v>0.3</v>
      </c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  <c r="IV15" s="82"/>
    </row>
    <row r="16" spans="1:256" s="98" customFormat="1" ht="16.5" customHeight="1">
      <c r="A16" s="99" t="s">
        <v>6</v>
      </c>
      <c r="B16" s="100">
        <v>500</v>
      </c>
      <c r="C16" s="101">
        <v>493</v>
      </c>
      <c r="D16" s="101">
        <v>493</v>
      </c>
      <c r="E16" s="89">
        <v>873.2</v>
      </c>
      <c r="F16" s="90">
        <v>966</v>
      </c>
      <c r="G16" s="89">
        <v>6.2</v>
      </c>
      <c r="H16" s="90">
        <v>8</v>
      </c>
      <c r="I16" s="89">
        <v>5.9</v>
      </c>
      <c r="J16" s="90">
        <v>7.6</v>
      </c>
      <c r="K16" s="93">
        <f t="shared" si="0"/>
        <v>12.57606490872211</v>
      </c>
      <c r="L16" s="102">
        <v>13</v>
      </c>
      <c r="M16" s="95">
        <v>1554</v>
      </c>
      <c r="N16" s="95">
        <v>1582</v>
      </c>
      <c r="O16" s="112">
        <v>12</v>
      </c>
      <c r="P16" s="113">
        <v>12</v>
      </c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  <c r="IU16" s="82"/>
      <c r="IV16" s="82"/>
    </row>
    <row r="17" spans="1:256" s="98" customFormat="1" ht="16.5" customHeight="1">
      <c r="A17" s="99" t="s">
        <v>7</v>
      </c>
      <c r="B17" s="100">
        <v>1400</v>
      </c>
      <c r="C17" s="101">
        <v>1480</v>
      </c>
      <c r="D17" s="101">
        <v>1480</v>
      </c>
      <c r="E17" s="89">
        <v>3549</v>
      </c>
      <c r="F17" s="90">
        <v>2051</v>
      </c>
      <c r="G17" s="89">
        <v>36.5</v>
      </c>
      <c r="H17" s="90">
        <v>19</v>
      </c>
      <c r="I17" s="89">
        <v>36.1</v>
      </c>
      <c r="J17" s="90">
        <v>18.8</v>
      </c>
      <c r="K17" s="93">
        <f t="shared" si="0"/>
        <v>24.662162162162165</v>
      </c>
      <c r="L17" s="102">
        <v>19</v>
      </c>
      <c r="M17" s="95">
        <v>295</v>
      </c>
      <c r="N17" s="95">
        <v>273</v>
      </c>
      <c r="O17" s="114">
        <v>2</v>
      </c>
      <c r="P17" s="115">
        <v>2</v>
      </c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  <c r="IV17" s="82"/>
    </row>
    <row r="18" spans="1:256" s="98" customFormat="1" ht="15">
      <c r="A18" s="99" t="s">
        <v>8</v>
      </c>
      <c r="B18" s="100">
        <v>475</v>
      </c>
      <c r="C18" s="101">
        <v>528</v>
      </c>
      <c r="D18" s="101">
        <v>528</v>
      </c>
      <c r="E18" s="89">
        <v>659.6</v>
      </c>
      <c r="F18" s="90">
        <v>700.5</v>
      </c>
      <c r="G18" s="89">
        <v>5.5</v>
      </c>
      <c r="H18" s="90">
        <v>5.1</v>
      </c>
      <c r="I18" s="89">
        <v>5</v>
      </c>
      <c r="J18" s="90">
        <v>5</v>
      </c>
      <c r="K18" s="93">
        <f t="shared" si="0"/>
        <v>10.416666666666666</v>
      </c>
      <c r="L18" s="102">
        <v>9</v>
      </c>
      <c r="M18" s="95">
        <v>632.6</v>
      </c>
      <c r="N18" s="95">
        <v>608.8</v>
      </c>
      <c r="O18" s="114">
        <v>5.4</v>
      </c>
      <c r="P18" s="115">
        <v>5</v>
      </c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  <c r="IV18" s="82"/>
    </row>
    <row r="19" spans="1:256" s="98" customFormat="1" ht="15">
      <c r="A19" s="99" t="s">
        <v>16</v>
      </c>
      <c r="B19" s="100">
        <v>1258</v>
      </c>
      <c r="C19" s="101">
        <v>1230</v>
      </c>
      <c r="D19" s="101">
        <v>1230</v>
      </c>
      <c r="E19" s="89">
        <v>1644</v>
      </c>
      <c r="F19" s="90">
        <v>1644</v>
      </c>
      <c r="G19" s="89">
        <v>14.2</v>
      </c>
      <c r="H19" s="90">
        <v>14.3</v>
      </c>
      <c r="I19" s="89">
        <v>10.7</v>
      </c>
      <c r="J19" s="90">
        <v>12.7</v>
      </c>
      <c r="K19" s="93">
        <f t="shared" si="0"/>
        <v>11.54471544715447</v>
      </c>
      <c r="L19" s="102">
        <v>11.6</v>
      </c>
      <c r="M19" s="95">
        <v>468</v>
      </c>
      <c r="N19" s="95">
        <v>468</v>
      </c>
      <c r="O19" s="114">
        <v>4</v>
      </c>
      <c r="P19" s="115">
        <v>4</v>
      </c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  <c r="IV19" s="82"/>
    </row>
    <row r="20" spans="1:256" s="98" customFormat="1" ht="15">
      <c r="A20" s="99" t="s">
        <v>9</v>
      </c>
      <c r="B20" s="100">
        <v>1250</v>
      </c>
      <c r="C20" s="101">
        <v>1220</v>
      </c>
      <c r="D20" s="101">
        <v>1220</v>
      </c>
      <c r="E20" s="89">
        <v>2096</v>
      </c>
      <c r="F20" s="90">
        <v>1898</v>
      </c>
      <c r="G20" s="89">
        <v>15.6</v>
      </c>
      <c r="H20" s="90">
        <v>14.2</v>
      </c>
      <c r="I20" s="89">
        <v>13.6</v>
      </c>
      <c r="J20" s="90">
        <v>12.4</v>
      </c>
      <c r="K20" s="93">
        <f t="shared" si="0"/>
        <v>12.786885245901638</v>
      </c>
      <c r="L20" s="102">
        <v>11</v>
      </c>
      <c r="M20" s="95">
        <v>137</v>
      </c>
      <c r="N20" s="95">
        <v>134</v>
      </c>
      <c r="O20" s="114">
        <v>1</v>
      </c>
      <c r="P20" s="115">
        <v>1</v>
      </c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  <c r="IV20" s="82"/>
    </row>
    <row r="21" spans="1:256" s="98" customFormat="1" ht="14.25" customHeight="1">
      <c r="A21" s="99" t="s">
        <v>10</v>
      </c>
      <c r="B21" s="100">
        <v>623</v>
      </c>
      <c r="C21" s="101">
        <v>589</v>
      </c>
      <c r="D21" s="101">
        <v>589</v>
      </c>
      <c r="E21" s="89">
        <v>558</v>
      </c>
      <c r="F21" s="90">
        <v>607.7</v>
      </c>
      <c r="G21" s="89">
        <v>6</v>
      </c>
      <c r="H21" s="90">
        <v>5.4</v>
      </c>
      <c r="I21" s="89">
        <v>3.8</v>
      </c>
      <c r="J21" s="90">
        <v>3.3</v>
      </c>
      <c r="K21" s="93">
        <f t="shared" si="0"/>
        <v>10.186757215619695</v>
      </c>
      <c r="L21" s="102">
        <v>9.3</v>
      </c>
      <c r="M21" s="95">
        <v>216</v>
      </c>
      <c r="N21" s="96">
        <v>245</v>
      </c>
      <c r="O21" s="114">
        <v>1.5</v>
      </c>
      <c r="P21" s="115">
        <v>1.8</v>
      </c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</row>
    <row r="22" spans="1:256" s="98" customFormat="1" ht="15">
      <c r="A22" s="99" t="s">
        <v>61</v>
      </c>
      <c r="B22" s="100">
        <v>1011</v>
      </c>
      <c r="C22" s="101">
        <v>1010</v>
      </c>
      <c r="D22" s="101">
        <v>1010</v>
      </c>
      <c r="E22" s="89">
        <v>1299</v>
      </c>
      <c r="F22" s="90">
        <v>1477</v>
      </c>
      <c r="G22" s="89">
        <v>10.9</v>
      </c>
      <c r="H22" s="90">
        <v>12.9</v>
      </c>
      <c r="I22" s="89">
        <v>10.1</v>
      </c>
      <c r="J22" s="90">
        <v>11.9</v>
      </c>
      <c r="K22" s="93">
        <f t="shared" si="0"/>
        <v>10.792079207920793</v>
      </c>
      <c r="L22" s="102">
        <v>12.4</v>
      </c>
      <c r="M22" s="96">
        <v>1224</v>
      </c>
      <c r="N22" s="95">
        <v>1403</v>
      </c>
      <c r="O22" s="114">
        <v>6.2</v>
      </c>
      <c r="P22" s="115">
        <v>7.5</v>
      </c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  <c r="IV22" s="82"/>
    </row>
    <row r="23" spans="1:256" s="98" customFormat="1" ht="15" customHeight="1">
      <c r="A23" s="99" t="s">
        <v>17</v>
      </c>
      <c r="B23" s="100">
        <v>1761</v>
      </c>
      <c r="C23" s="101">
        <v>1629</v>
      </c>
      <c r="D23" s="101">
        <v>1633</v>
      </c>
      <c r="E23" s="89">
        <v>4887</v>
      </c>
      <c r="F23" s="116">
        <v>4963</v>
      </c>
      <c r="G23" s="117">
        <v>36.3</v>
      </c>
      <c r="H23" s="90">
        <v>35.1</v>
      </c>
      <c r="I23" s="89">
        <v>34.2</v>
      </c>
      <c r="J23" s="90">
        <v>33.7</v>
      </c>
      <c r="K23" s="93">
        <f t="shared" si="0"/>
        <v>22.229026331904468</v>
      </c>
      <c r="L23" s="102">
        <v>19.7</v>
      </c>
      <c r="M23" s="95">
        <v>425.1</v>
      </c>
      <c r="N23" s="95">
        <v>404.6</v>
      </c>
      <c r="O23" s="114">
        <v>4.2</v>
      </c>
      <c r="P23" s="115">
        <v>3.9</v>
      </c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  <c r="IV23" s="82"/>
    </row>
    <row r="24" spans="1:16" ht="15">
      <c r="A24" s="99" t="s">
        <v>11</v>
      </c>
      <c r="B24" s="100">
        <v>466</v>
      </c>
      <c r="C24" s="101">
        <v>466</v>
      </c>
      <c r="D24" s="101">
        <v>466</v>
      </c>
      <c r="E24" s="89">
        <v>726.2</v>
      </c>
      <c r="F24" s="90">
        <v>695.1</v>
      </c>
      <c r="G24" s="89">
        <v>5.4</v>
      </c>
      <c r="H24" s="90">
        <v>4.8</v>
      </c>
      <c r="I24" s="89">
        <v>3</v>
      </c>
      <c r="J24" s="90">
        <v>2.5</v>
      </c>
      <c r="K24" s="93">
        <f t="shared" si="0"/>
        <v>11.587982832618026</v>
      </c>
      <c r="L24" s="102">
        <v>10.8</v>
      </c>
      <c r="M24" s="95">
        <v>264.5</v>
      </c>
      <c r="N24" s="95">
        <v>252.8</v>
      </c>
      <c r="O24" s="114">
        <v>3.1</v>
      </c>
      <c r="P24" s="115">
        <v>3.2</v>
      </c>
    </row>
    <row r="25" spans="1:256" s="98" customFormat="1" ht="15">
      <c r="A25" s="99" t="s">
        <v>12</v>
      </c>
      <c r="B25" s="100">
        <v>1478</v>
      </c>
      <c r="C25" s="101">
        <v>1493</v>
      </c>
      <c r="D25" s="101">
        <v>1493</v>
      </c>
      <c r="E25" s="90">
        <v>3321</v>
      </c>
      <c r="F25" s="90">
        <v>3203.1</v>
      </c>
      <c r="G25" s="89">
        <v>24.4</v>
      </c>
      <c r="H25" s="90">
        <v>23.4</v>
      </c>
      <c r="I25" s="89">
        <v>22.7</v>
      </c>
      <c r="J25" s="90">
        <v>21.3</v>
      </c>
      <c r="K25" s="93">
        <f t="shared" si="0"/>
        <v>16.342933690555924</v>
      </c>
      <c r="L25" s="102">
        <v>15.8</v>
      </c>
      <c r="M25" s="95"/>
      <c r="N25" s="95"/>
      <c r="O25" s="118"/>
      <c r="P25" s="119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  <c r="IV25" s="82"/>
    </row>
    <row r="26" spans="1:256" s="98" customFormat="1" ht="15">
      <c r="A26" s="99" t="s">
        <v>18</v>
      </c>
      <c r="B26" s="100">
        <v>721</v>
      </c>
      <c r="C26" s="101">
        <v>741</v>
      </c>
      <c r="D26" s="101">
        <v>741</v>
      </c>
      <c r="E26" s="89">
        <v>672.7</v>
      </c>
      <c r="F26" s="90">
        <v>685.2</v>
      </c>
      <c r="G26" s="89">
        <v>6.9</v>
      </c>
      <c r="H26" s="90">
        <v>7.3</v>
      </c>
      <c r="I26" s="89">
        <v>6.1</v>
      </c>
      <c r="J26" s="90">
        <v>6.8</v>
      </c>
      <c r="K26" s="93">
        <f t="shared" si="0"/>
        <v>9.31174089068826</v>
      </c>
      <c r="L26" s="102">
        <v>9</v>
      </c>
      <c r="M26" s="95">
        <v>1838</v>
      </c>
      <c r="N26" s="95">
        <v>1850</v>
      </c>
      <c r="O26" s="103">
        <v>11</v>
      </c>
      <c r="P26" s="95">
        <v>10</v>
      </c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  <c r="IU26" s="82"/>
      <c r="IV26" s="82"/>
    </row>
    <row r="27" spans="1:256" s="98" customFormat="1" ht="15">
      <c r="A27" s="99" t="s">
        <v>13</v>
      </c>
      <c r="B27" s="100">
        <v>4619</v>
      </c>
      <c r="C27" s="101">
        <v>4682</v>
      </c>
      <c r="D27" s="101">
        <v>4682</v>
      </c>
      <c r="E27" s="89">
        <v>12527</v>
      </c>
      <c r="F27" s="90">
        <v>10877</v>
      </c>
      <c r="G27" s="89">
        <v>86</v>
      </c>
      <c r="H27" s="90">
        <v>84</v>
      </c>
      <c r="I27" s="89">
        <v>76</v>
      </c>
      <c r="J27" s="90">
        <v>68</v>
      </c>
      <c r="K27" s="93">
        <f t="shared" si="0"/>
        <v>18.368218709953013</v>
      </c>
      <c r="L27" s="102">
        <v>19.3</v>
      </c>
      <c r="M27" s="95">
        <v>695</v>
      </c>
      <c r="N27" s="95">
        <v>832</v>
      </c>
      <c r="O27" s="103">
        <v>5</v>
      </c>
      <c r="P27" s="95">
        <v>6</v>
      </c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  <c r="IV27" s="82"/>
    </row>
    <row r="28" spans="1:16" ht="0.75" customHeight="1" thickBot="1">
      <c r="A28" s="120" t="s">
        <v>93</v>
      </c>
      <c r="B28" s="121">
        <v>100</v>
      </c>
      <c r="C28" s="122">
        <v>100</v>
      </c>
      <c r="D28" s="122">
        <v>100</v>
      </c>
      <c r="E28" s="123">
        <v>68</v>
      </c>
      <c r="F28" s="124">
        <v>0</v>
      </c>
      <c r="G28" s="123">
        <v>0.7</v>
      </c>
      <c r="H28" s="124">
        <v>0.7</v>
      </c>
      <c r="I28" s="123">
        <v>2.4</v>
      </c>
      <c r="J28" s="125">
        <v>2.4</v>
      </c>
      <c r="K28" s="126">
        <f t="shared" si="0"/>
        <v>6.999999999999999</v>
      </c>
      <c r="L28" s="127">
        <v>6.999999999999999</v>
      </c>
      <c r="M28" s="128"/>
      <c r="N28" s="129"/>
      <c r="O28" s="130"/>
      <c r="P28" s="131"/>
    </row>
    <row r="29" spans="1:16" ht="15" thickBot="1">
      <c r="A29" s="132" t="s">
        <v>94</v>
      </c>
      <c r="B29" s="133">
        <f aca="true" t="shared" si="1" ref="B29:J29">SUM(B7:B27)</f>
        <v>23178</v>
      </c>
      <c r="C29" s="133">
        <f t="shared" si="1"/>
        <v>23156</v>
      </c>
      <c r="D29" s="133">
        <f t="shared" si="1"/>
        <v>23160</v>
      </c>
      <c r="E29" s="134">
        <f t="shared" si="1"/>
        <v>44496.2</v>
      </c>
      <c r="F29" s="134">
        <f t="shared" si="1"/>
        <v>40852.5</v>
      </c>
      <c r="G29" s="134">
        <f t="shared" si="1"/>
        <v>337.4</v>
      </c>
      <c r="H29" s="134">
        <f t="shared" si="1"/>
        <v>313.5</v>
      </c>
      <c r="I29" s="134">
        <f t="shared" si="1"/>
        <v>305.5</v>
      </c>
      <c r="J29" s="134">
        <f t="shared" si="1"/>
        <v>276.90000000000003</v>
      </c>
      <c r="K29" s="135">
        <f t="shared" si="0"/>
        <v>14.568221070811743</v>
      </c>
      <c r="L29" s="136">
        <v>13.8</v>
      </c>
      <c r="M29" s="134">
        <f>SUM(M7:M28)</f>
        <v>10745.5</v>
      </c>
      <c r="N29" s="134">
        <f>SUM(N7:N28)</f>
        <v>10817.400000000001</v>
      </c>
      <c r="O29" s="137">
        <f>SUM(O7:O28)</f>
        <v>81.9</v>
      </c>
      <c r="P29" s="138">
        <f>SUM(P7:P28)</f>
        <v>81.19999999999999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2019-05-27T07:15:01Z</cp:lastPrinted>
  <dcterms:created xsi:type="dcterms:W3CDTF">2017-08-13T06:13:14Z</dcterms:created>
  <dcterms:modified xsi:type="dcterms:W3CDTF">2019-05-27T07:15:05Z</dcterms:modified>
  <cp:category/>
  <cp:version/>
  <cp:contentType/>
  <cp:contentStatus/>
</cp:coreProperties>
</file>