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</sheets>
  <definedNames>
    <definedName name="_xlnm.Print_Titles" localSheetId="3">'корма'!$A:$A,'корма'!$4:$28</definedName>
    <definedName name="_xlnm.Print_Titles" localSheetId="0">'уборка зерновые'!$A:$A,'уборка зерновые'!$3:$27</definedName>
    <definedName name="_xlnm.Print_Area" localSheetId="3">'корма'!$A$1:$Z$28</definedName>
    <definedName name="_xlnm.Print_Area" localSheetId="0">'уборка зерновые'!$A$1:$BY$27</definedName>
    <definedName name="_xlnm.Print_Area" localSheetId="2">'уборка кормовых'!$A$1:$I$28</definedName>
  </definedNames>
  <calcPr fullCalcOnLoad="1"/>
</workbook>
</file>

<file path=xl/sharedStrings.xml><?xml version="1.0" encoding="utf-8"?>
<sst xmlns="http://schemas.openxmlformats.org/spreadsheetml/2006/main" count="357" uniqueCount="123">
  <si>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</si>
  <si>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</si>
  <si>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</si>
  <si>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</si>
  <si>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</si>
  <si>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</si>
  <si>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</si>
  <si>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</si>
  <si>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</si>
  <si>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</si>
  <si>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</si>
  <si>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</si>
  <si>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</si>
  <si>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</si>
  <si>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</si>
  <si>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</si>
  <si>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</si>
  <si>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</si>
  <si>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</si>
  <si>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</si>
  <si>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</si>
  <si>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</si>
  <si>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</si>
  <si>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</si>
  <si>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</si>
  <si>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</si>
  <si>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</si>
  <si>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</si>
  <si>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</si>
  <si>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</si>
  <si>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</si>
  <si>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</si>
  <si>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</si>
  <si>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</si>
  <si>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</si>
  <si>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</si>
  <si>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</si>
  <si>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</si>
  <si>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</si>
  <si>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</si>
  <si>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</si>
  <si>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</si>
  <si>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</si>
  <si>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</si>
  <si>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</si>
  <si>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</si>
  <si>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</si>
  <si>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</si>
  <si>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</si>
  <si>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</si>
  <si>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</si>
  <si>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</si>
  <si>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</si>
  <si>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</si>
  <si>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</si>
  <si>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</si>
  <si>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</si>
  <si>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</si>
  <si>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</si>
  <si>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</si>
  <si>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</si>
  <si>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</si>
  <si>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</si>
  <si>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</si>
  <si>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</si>
  <si>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</si>
  <si>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</si>
  <si>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</si>
  <si>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</si>
  <si>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</si>
  <si>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</si>
  <si>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</si>
  <si>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</si>
  <si>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</si>
  <si>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</si>
  <si>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</si>
  <si>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</si>
  <si>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</si>
  <si>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2017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</si>
  <si>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</si>
  <si>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</si>
  <si>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</si>
  <si>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</si>
  <si>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</si>
  <si>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</si>
  <si>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</si>
  <si>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</si>
  <si>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</si>
  <si>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</si>
  <si>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</si>
  <si>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</si>
  <si>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</si>
  <si>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</si>
  <si>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</si>
  <si>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</si>
  <si>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</si>
  <si>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</si>
  <si>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</si>
  <si>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</si>
  <si>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</si>
  <si>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</si>
  <si>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</si>
  <si>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</si>
  <si>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</si>
  <si>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</si>
  <si>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</si>
  <si>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</si>
  <si>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</si>
  <si>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</si>
  <si>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</si>
  <si>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</si>
  <si>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</si>
  <si>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</si>
  <si>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</si>
  <si>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</si>
  <si>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Потребность и обеспеченность животноводства кормами  в общественном секторе                                         (КФХ и с/х организации), тонн</t>
  </si>
  <si>
    <t>Уборка технических культур, овощей                 31.07.2018</t>
  </si>
  <si>
    <t>30.07</t>
  </si>
  <si>
    <t>31.07</t>
  </si>
  <si>
    <t/>
  </si>
  <si>
    <t>Уборка зерновых и зернобобовых культур   31.07.2018</t>
  </si>
  <si>
    <t>Овес</t>
  </si>
  <si>
    <t>Уборочная площадь,                      га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</si>
</sst>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3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2"/>
    </font>
    <font>
      <i/>
      <sz val="10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516">
    <xf numFmtId="0" fontId="0" fillId="0" borderId="0" xfId="0" applyAlignment="1">
      <alignment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1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94" applyNumberFormat="1" applyFont="1" applyBorder="1" applyAlignment="1" applyProtection="1">
      <alignment horizontal="center" vertical="center" wrapText="1"/>
      <protection hidden="1"/>
    </xf>
    <xf numFmtId="164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0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1" fontId="20" fillId="0" borderId="12" xfId="94" applyNumberFormat="1" applyFont="1" applyBorder="1" applyAlignment="1" applyProtection="1">
      <alignment horizontal="center" vertical="center" wrapText="1"/>
      <protection hidden="1"/>
    </xf>
    <xf numFmtId="3" fontId="20" fillId="0" borderId="11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94" applyNumberFormat="1" applyFont="1" applyBorder="1" applyAlignment="1" applyProtection="1">
      <alignment horizontal="center" vertical="center" wrapText="1"/>
      <protection hidden="1"/>
    </xf>
    <xf numFmtId="165" fontId="20" fillId="0" borderId="10" xfId="94" applyNumberFormat="1" applyFont="1" applyBorder="1" applyAlignment="1" applyProtection="1">
      <alignment horizontal="center" vertical="center" wrapText="1"/>
      <protection hidden="1"/>
    </xf>
    <xf numFmtId="1" fontId="20" fillId="0" borderId="13" xfId="0" applyNumberFormat="1" applyFont="1" applyBorder="1" applyAlignment="1" applyProtection="1">
      <alignment horizontal="center" vertical="center" wrapText="1"/>
      <protection locked="0"/>
    </xf>
    <xf numFmtId="1" fontId="20" fillId="0" borderId="14" xfId="0" applyNumberFormat="1" applyFont="1" applyBorder="1" applyAlignment="1" applyProtection="1">
      <alignment horizontal="center" vertical="center" wrapText="1"/>
      <protection locked="0"/>
    </xf>
    <xf numFmtId="164" fontId="20" fillId="0" borderId="14" xfId="0" applyNumberFormat="1" applyFont="1" applyBorder="1" applyAlignment="1" applyProtection="1">
      <alignment horizontal="center" vertical="center" wrapText="1"/>
      <protection locked="0"/>
    </xf>
    <xf numFmtId="3" fontId="20" fillId="0" borderId="11" xfId="0" applyNumberFormat="1" applyFont="1" applyFill="1" applyBorder="1" applyAlignment="1">
      <alignment horizontal="center"/>
    </xf>
    <xf numFmtId="3" fontId="20" fillId="0" borderId="15" xfId="0" applyNumberFormat="1" applyFont="1" applyBorder="1" applyAlignment="1" applyProtection="1">
      <alignment horizontal="center" vertical="center" wrapText="1"/>
      <protection hidden="1" locked="0"/>
    </xf>
    <xf numFmtId="1" fontId="20" fillId="0" borderId="15" xfId="0" applyNumberFormat="1" applyFont="1" applyBorder="1" applyAlignment="1" applyProtection="1">
      <alignment horizontal="center" vertical="center" wrapText="1"/>
      <protection locked="0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3" fontId="20" fillId="0" borderId="16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 vertical="center" wrapText="1"/>
    </xf>
    <xf numFmtId="0" fontId="20" fillId="0" borderId="17" xfId="94" applyNumberFormat="1" applyFont="1" applyBorder="1" applyAlignment="1" applyProtection="1">
      <alignment horizontal="center" vertical="center" wrapText="1"/>
      <protection hidden="1"/>
    </xf>
    <xf numFmtId="0" fontId="20" fillId="0" borderId="18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1" fontId="30" fillId="0" borderId="11" xfId="100" applyNumberFormat="1" applyFont="1" applyFill="1" applyBorder="1" applyAlignment="1" applyProtection="1">
      <alignment horizontal="center" vertical="center"/>
      <protection locked="0"/>
    </xf>
    <xf numFmtId="0" fontId="30" fillId="0" borderId="11" xfId="10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>
      <alignment/>
    </xf>
    <xf numFmtId="0" fontId="20" fillId="0" borderId="0" xfId="96" applyFont="1" applyFill="1" applyBorder="1">
      <alignment/>
      <protection/>
    </xf>
    <xf numFmtId="0" fontId="19" fillId="0" borderId="19" xfId="96" applyFont="1" applyFill="1" applyBorder="1" applyAlignment="1">
      <alignment horizontal="center" vertical="center" wrapText="1"/>
      <protection/>
    </xf>
    <xf numFmtId="0" fontId="19" fillId="0" borderId="20" xfId="96" applyFont="1" applyFill="1" applyBorder="1" applyAlignment="1">
      <alignment horizontal="center" vertical="center" wrapText="1"/>
      <protection/>
    </xf>
    <xf numFmtId="0" fontId="19" fillId="0" borderId="20" xfId="96" applyFont="1" applyFill="1" applyBorder="1" applyAlignment="1">
      <alignment horizontal="center" vertical="center"/>
      <protection/>
    </xf>
    <xf numFmtId="0" fontId="19" fillId="0" borderId="21" xfId="0" applyFont="1" applyFill="1" applyBorder="1" applyAlignment="1">
      <alignment horizontal="center" vertical="center"/>
    </xf>
    <xf numFmtId="0" fontId="20" fillId="0" borderId="22" xfId="96" applyFont="1" applyFill="1" applyBorder="1">
      <alignment/>
      <protection/>
    </xf>
    <xf numFmtId="1" fontId="20" fillId="0" borderId="23" xfId="96" applyNumberFormat="1" applyFont="1" applyFill="1" applyBorder="1" applyAlignment="1">
      <alignment horizontal="center" vertical="center"/>
      <protection/>
    </xf>
    <xf numFmtId="164" fontId="20" fillId="0" borderId="24" xfId="96" applyNumberFormat="1" applyFont="1" applyFill="1" applyBorder="1" applyAlignment="1">
      <alignment horizontal="center" vertical="center"/>
      <protection/>
    </xf>
    <xf numFmtId="0" fontId="20" fillId="0" borderId="23" xfId="96" applyFont="1" applyFill="1" applyBorder="1" applyAlignment="1">
      <alignment horizontal="center" vertical="center"/>
      <protection/>
    </xf>
    <xf numFmtId="164" fontId="20" fillId="0" borderId="25" xfId="96" applyNumberFormat="1" applyFont="1" applyFill="1" applyBorder="1" applyAlignment="1">
      <alignment horizontal="center" vertical="center"/>
      <protection/>
    </xf>
    <xf numFmtId="1" fontId="20" fillId="0" borderId="25" xfId="96" applyNumberFormat="1" applyFont="1" applyFill="1" applyBorder="1" applyAlignment="1">
      <alignment horizontal="center" vertical="center"/>
      <protection/>
    </xf>
    <xf numFmtId="1" fontId="20" fillId="0" borderId="24" xfId="96" applyNumberFormat="1" applyFont="1" applyFill="1" applyBorder="1" applyAlignment="1">
      <alignment horizontal="center" vertical="center"/>
      <protection/>
    </xf>
    <xf numFmtId="0" fontId="20" fillId="0" borderId="10" xfId="96" applyFont="1" applyFill="1" applyBorder="1" applyAlignment="1">
      <alignment horizontal="center" vertical="center"/>
      <protection/>
    </xf>
    <xf numFmtId="1" fontId="20" fillId="0" borderId="10" xfId="96" applyNumberFormat="1" applyFont="1" applyFill="1" applyBorder="1" applyAlignment="1">
      <alignment horizontal="center" vertical="center"/>
      <protection/>
    </xf>
    <xf numFmtId="0" fontId="20" fillId="0" borderId="26" xfId="96" applyFont="1" applyFill="1" applyBorder="1">
      <alignment/>
      <protection/>
    </xf>
    <xf numFmtId="0" fontId="33" fillId="38" borderId="0" xfId="0" applyFont="1" applyFill="1" applyAlignment="1">
      <alignment/>
    </xf>
    <xf numFmtId="0" fontId="20" fillId="0" borderId="27" xfId="96" applyFont="1" applyFill="1" applyBorder="1">
      <alignment/>
      <protection/>
    </xf>
    <xf numFmtId="0" fontId="20" fillId="0" borderId="28" xfId="96" applyFont="1" applyFill="1" applyBorder="1" applyAlignment="1">
      <alignment horizontal="center" vertical="center"/>
      <protection/>
    </xf>
    <xf numFmtId="1" fontId="20" fillId="0" borderId="28" xfId="96" applyNumberFormat="1" applyFont="1" applyFill="1" applyBorder="1" applyAlignment="1">
      <alignment horizontal="center" vertical="center"/>
      <protection/>
    </xf>
    <xf numFmtId="164" fontId="20" fillId="0" borderId="29" xfId="96" applyNumberFormat="1" applyFont="1" applyFill="1" applyBorder="1" applyAlignment="1">
      <alignment horizontal="center" vertical="center"/>
      <protection/>
    </xf>
    <xf numFmtId="1" fontId="20" fillId="0" borderId="29" xfId="96" applyNumberFormat="1" applyFont="1" applyFill="1" applyBorder="1" applyAlignment="1">
      <alignment horizontal="center" vertical="center"/>
      <protection/>
    </xf>
    <xf numFmtId="0" fontId="19" fillId="0" borderId="30" xfId="96" applyFont="1" applyFill="1" applyBorder="1">
      <alignment/>
      <protection/>
    </xf>
    <xf numFmtId="1" fontId="19" fillId="0" borderId="31" xfId="96" applyNumberFormat="1" applyFont="1" applyFill="1" applyBorder="1" applyAlignment="1">
      <alignment horizontal="center" vertical="center"/>
      <protection/>
    </xf>
    <xf numFmtId="1" fontId="19" fillId="0" borderId="32" xfId="96" applyNumberFormat="1" applyFont="1" applyFill="1" applyBorder="1" applyAlignment="1">
      <alignment horizontal="center" vertical="center"/>
      <protection/>
    </xf>
    <xf numFmtId="164" fontId="19" fillId="0" borderId="33" xfId="96" applyNumberFormat="1" applyFont="1" applyFill="1" applyBorder="1" applyAlignment="1">
      <alignment horizontal="center" vertical="center"/>
      <protection/>
    </xf>
    <xf numFmtId="1" fontId="19" fillId="0" borderId="33" xfId="96" applyNumberFormat="1" applyFont="1" applyFill="1" applyBorder="1" applyAlignment="1">
      <alignment horizontal="center" vertical="center"/>
      <protection/>
    </xf>
    <xf numFmtId="0" fontId="22" fillId="0" borderId="34" xfId="96" applyFont="1" applyFill="1" applyBorder="1">
      <alignment/>
      <protection/>
    </xf>
    <xf numFmtId="1" fontId="22" fillId="0" borderId="19" xfId="96" applyNumberFormat="1" applyFont="1" applyFill="1" applyBorder="1" applyAlignment="1">
      <alignment horizontal="center" vertical="center"/>
      <protection/>
    </xf>
    <xf numFmtId="1" fontId="22" fillId="0" borderId="20" xfId="96" applyNumberFormat="1" applyFont="1" applyFill="1" applyBorder="1" applyAlignment="1">
      <alignment horizontal="center" vertical="center"/>
      <protection/>
    </xf>
    <xf numFmtId="164" fontId="22" fillId="0" borderId="21" xfId="96" applyNumberFormat="1" applyFont="1" applyFill="1" applyBorder="1" applyAlignment="1">
      <alignment horizontal="center" vertical="center"/>
      <protection/>
    </xf>
    <xf numFmtId="0" fontId="22" fillId="0" borderId="20" xfId="96" applyFont="1" applyFill="1" applyBorder="1" applyAlignment="1">
      <alignment horizontal="center" vertical="center"/>
      <protection/>
    </xf>
    <xf numFmtId="1" fontId="22" fillId="0" borderId="21" xfId="96" applyNumberFormat="1" applyFont="1" applyFill="1" applyBorder="1" applyAlignment="1">
      <alignment horizontal="center" vertical="center"/>
      <protection/>
    </xf>
    <xf numFmtId="0" fontId="19" fillId="0" borderId="0" xfId="100" applyFont="1" applyFill="1" applyBorder="1" applyAlignment="1" applyProtection="1">
      <alignment horizontal="center" vertical="center"/>
      <protection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4" fillId="0" borderId="33" xfId="93" applyNumberFormat="1" applyFont="1" applyFill="1" applyBorder="1" applyAlignment="1">
      <alignment horizontal="center" vertical="center"/>
      <protection/>
    </xf>
    <xf numFmtId="0" fontId="34" fillId="0" borderId="31" xfId="98" applyFont="1" applyFill="1" applyBorder="1" applyAlignment="1" applyProtection="1">
      <alignment horizontal="center" vertical="center"/>
      <protection locked="0"/>
    </xf>
    <xf numFmtId="0" fontId="34" fillId="0" borderId="33" xfId="98" applyFont="1" applyFill="1" applyBorder="1" applyAlignment="1" applyProtection="1">
      <alignment horizontal="center" vertical="center"/>
      <protection locked="0"/>
    </xf>
    <xf numFmtId="0" fontId="34" fillId="0" borderId="35" xfId="93" applyFont="1" applyFill="1" applyBorder="1" applyAlignment="1">
      <alignment vertical="top" wrapText="1"/>
      <protection/>
    </xf>
    <xf numFmtId="1" fontId="34" fillId="0" borderId="36" xfId="93" applyNumberFormat="1" applyFont="1" applyFill="1" applyBorder="1" applyAlignment="1">
      <alignment horizontal="center"/>
      <protection/>
    </xf>
    <xf numFmtId="1" fontId="34" fillId="0" borderId="24" xfId="93" applyNumberFormat="1" applyFont="1" applyFill="1" applyBorder="1" applyAlignment="1">
      <alignment horizontal="center"/>
      <protection/>
    </xf>
    <xf numFmtId="164" fontId="34" fillId="0" borderId="37" xfId="93" applyNumberFormat="1" applyFont="1" applyFill="1" applyBorder="1" applyAlignment="1">
      <alignment horizontal="center"/>
      <protection/>
    </xf>
    <xf numFmtId="164" fontId="34" fillId="0" borderId="38" xfId="93" applyNumberFormat="1" applyFont="1" applyFill="1" applyBorder="1" applyAlignment="1">
      <alignment horizontal="center"/>
      <protection/>
    </xf>
    <xf numFmtId="164" fontId="34" fillId="0" borderId="39" xfId="93" applyNumberFormat="1" applyFont="1" applyFill="1" applyBorder="1" applyAlignment="1">
      <alignment horizontal="center"/>
      <protection/>
    </xf>
    <xf numFmtId="164" fontId="34" fillId="0" borderId="40" xfId="93" applyNumberFormat="1" applyFont="1" applyFill="1" applyBorder="1" applyAlignment="1">
      <alignment horizontal="center"/>
      <protection/>
    </xf>
    <xf numFmtId="164" fontId="34" fillId="0" borderId="39" xfId="98" applyNumberFormat="1" applyFont="1" applyFill="1" applyBorder="1" applyAlignment="1" applyProtection="1">
      <alignment horizontal="center" vertical="center"/>
      <protection locked="0"/>
    </xf>
    <xf numFmtId="164" fontId="34" fillId="0" borderId="24" xfId="98" applyNumberFormat="1" applyFont="1" applyFill="1" applyBorder="1" applyAlignment="1" applyProtection="1">
      <alignment horizontal="center" vertical="center"/>
      <protection locked="0"/>
    </xf>
    <xf numFmtId="164" fontId="34" fillId="0" borderId="25" xfId="98" applyNumberFormat="1" applyFont="1" applyFill="1" applyBorder="1" applyAlignment="1" applyProtection="1">
      <alignment horizontal="center"/>
      <protection locked="0"/>
    </xf>
    <xf numFmtId="164" fontId="34" fillId="0" borderId="24" xfId="98" applyNumberFormat="1" applyFont="1" applyFill="1" applyBorder="1" applyAlignment="1" applyProtection="1">
      <alignment horizontal="center"/>
      <protection locked="0"/>
    </xf>
    <xf numFmtId="164" fontId="34" fillId="0" borderId="41" xfId="98" applyNumberFormat="1" applyFont="1" applyFill="1" applyBorder="1" applyAlignment="1" applyProtection="1">
      <alignment horizontal="center"/>
      <protection locked="0"/>
    </xf>
    <xf numFmtId="0" fontId="34" fillId="0" borderId="42" xfId="93" applyFont="1" applyFill="1" applyBorder="1" applyAlignment="1">
      <alignment vertical="top" wrapText="1"/>
      <protection/>
    </xf>
    <xf numFmtId="1" fontId="34" fillId="0" borderId="43" xfId="93" applyNumberFormat="1" applyFont="1" applyFill="1" applyBorder="1" applyAlignment="1">
      <alignment horizontal="center"/>
      <protection/>
    </xf>
    <xf numFmtId="1" fontId="34" fillId="0" borderId="25" xfId="93" applyNumberFormat="1" applyFont="1" applyFill="1" applyBorder="1" applyAlignment="1">
      <alignment horizontal="center"/>
      <protection/>
    </xf>
    <xf numFmtId="164" fontId="34" fillId="0" borderId="25" xfId="98" applyNumberFormat="1" applyFont="1" applyFill="1" applyBorder="1" applyAlignment="1" applyProtection="1">
      <alignment horizontal="center" vertical="center"/>
      <protection locked="0"/>
    </xf>
    <xf numFmtId="164" fontId="34" fillId="0" borderId="44" xfId="98" applyNumberFormat="1" applyFont="1" applyFill="1" applyBorder="1" applyAlignment="1" applyProtection="1">
      <alignment horizontal="center"/>
      <protection locked="0"/>
    </xf>
    <xf numFmtId="164" fontId="34" fillId="0" borderId="45" xfId="98" applyNumberFormat="1" applyFont="1" applyFill="1" applyBorder="1" applyAlignment="1" applyProtection="1">
      <alignment horizontal="center"/>
      <protection locked="0"/>
    </xf>
    <xf numFmtId="164" fontId="34" fillId="0" borderId="46" xfId="98" applyNumberFormat="1" applyFont="1" applyFill="1" applyBorder="1" applyAlignment="1" applyProtection="1">
      <alignment horizontal="center"/>
      <protection locked="0"/>
    </xf>
    <xf numFmtId="164" fontId="34" fillId="0" borderId="12" xfId="98" applyNumberFormat="1" applyFont="1" applyFill="1" applyBorder="1" applyAlignment="1" applyProtection="1">
      <alignment horizontal="center"/>
      <protection locked="0"/>
    </xf>
    <xf numFmtId="164" fontId="34" fillId="0" borderId="47" xfId="98" applyNumberFormat="1" applyFont="1" applyFill="1" applyBorder="1" applyAlignment="1" applyProtection="1">
      <alignment horizontal="center"/>
      <protection locked="0"/>
    </xf>
    <xf numFmtId="0" fontId="0" fillId="38" borderId="0" xfId="0" applyFont="1" applyFill="1" applyAlignment="1">
      <alignment/>
    </xf>
    <xf numFmtId="164" fontId="34" fillId="0" borderId="48" xfId="98" applyNumberFormat="1" applyFont="1" applyFill="1" applyBorder="1" applyAlignment="1" applyProtection="1">
      <alignment horizontal="center"/>
      <protection locked="0"/>
    </xf>
    <xf numFmtId="164" fontId="34" fillId="0" borderId="49" xfId="98" applyNumberFormat="1" applyFont="1" applyFill="1" applyBorder="1" applyAlignment="1" applyProtection="1">
      <alignment horizontal="center"/>
      <protection locked="0"/>
    </xf>
    <xf numFmtId="0" fontId="34" fillId="0" borderId="50" xfId="93" applyFont="1" applyFill="1" applyBorder="1" applyAlignment="1">
      <alignment vertical="top" wrapText="1"/>
      <protection/>
    </xf>
    <xf numFmtId="0" fontId="34" fillId="0" borderId="51" xfId="93" applyFont="1" applyFill="1" applyBorder="1" applyAlignment="1">
      <alignment horizontal="center"/>
      <protection/>
    </xf>
    <xf numFmtId="0" fontId="34" fillId="0" borderId="29" xfId="93" applyFont="1" applyFill="1" applyBorder="1" applyAlignment="1">
      <alignment horizontal="center"/>
      <protection/>
    </xf>
    <xf numFmtId="164" fontId="34" fillId="0" borderId="51" xfId="93" applyNumberFormat="1" applyFont="1" applyFill="1" applyBorder="1" applyAlignment="1">
      <alignment horizontal="center"/>
      <protection/>
    </xf>
    <xf numFmtId="164" fontId="34" fillId="0" borderId="29" xfId="93" applyNumberFormat="1" applyFont="1" applyFill="1" applyBorder="1" applyAlignment="1">
      <alignment horizontal="center"/>
      <protection/>
    </xf>
    <xf numFmtId="164" fontId="34" fillId="0" borderId="50" xfId="93" applyNumberFormat="1" applyFont="1" applyFill="1" applyBorder="1" applyAlignment="1">
      <alignment horizontal="center"/>
      <protection/>
    </xf>
    <xf numFmtId="164" fontId="34" fillId="0" borderId="51" xfId="98" applyNumberFormat="1" applyFont="1" applyFill="1" applyBorder="1" applyAlignment="1" applyProtection="1">
      <alignment horizontal="center" vertical="center"/>
      <protection locked="0"/>
    </xf>
    <xf numFmtId="164" fontId="34" fillId="0" borderId="29" xfId="98" applyNumberFormat="1" applyFont="1" applyFill="1" applyBorder="1" applyAlignment="1" applyProtection="1">
      <alignment horizontal="center" vertical="center"/>
      <protection locked="0"/>
    </xf>
    <xf numFmtId="164" fontId="34" fillId="0" borderId="51" xfId="98" applyNumberFormat="1" applyFont="1" applyFill="1" applyBorder="1" applyAlignment="1" applyProtection="1">
      <alignment horizontal="center"/>
      <protection/>
    </xf>
    <xf numFmtId="164" fontId="34" fillId="0" borderId="29" xfId="98" applyNumberFormat="1" applyFont="1" applyFill="1" applyBorder="1" applyAlignment="1" applyProtection="1">
      <alignment horizontal="center"/>
      <protection/>
    </xf>
    <xf numFmtId="164" fontId="34" fillId="0" borderId="52" xfId="98" applyNumberFormat="1" applyFont="1" applyFill="1" applyBorder="1" applyAlignment="1" applyProtection="1">
      <alignment horizontal="center"/>
      <protection locked="0"/>
    </xf>
    <xf numFmtId="164" fontId="34" fillId="0" borderId="29" xfId="98" applyNumberFormat="1" applyFont="1" applyFill="1" applyBorder="1" applyAlignment="1" applyProtection="1">
      <alignment horizontal="center"/>
      <protection locked="0"/>
    </xf>
    <xf numFmtId="0" fontId="35" fillId="0" borderId="53" xfId="93" applyFont="1" applyFill="1" applyBorder="1" applyAlignment="1">
      <alignment horizontal="center" vertical="top" wrapText="1"/>
      <protection/>
    </xf>
    <xf numFmtId="1" fontId="35" fillId="0" borderId="31" xfId="93" applyNumberFormat="1" applyFont="1" applyFill="1" applyBorder="1" applyAlignment="1">
      <alignment horizontal="center"/>
      <protection/>
    </xf>
    <xf numFmtId="1" fontId="35" fillId="0" borderId="33" xfId="93" applyNumberFormat="1" applyFont="1" applyFill="1" applyBorder="1" applyAlignment="1">
      <alignment horizontal="center"/>
      <protection/>
    </xf>
    <xf numFmtId="164" fontId="35" fillId="0" borderId="31" xfId="93" applyNumberFormat="1" applyFont="1" applyFill="1" applyBorder="1" applyAlignment="1">
      <alignment horizontal="center"/>
      <protection/>
    </xf>
    <xf numFmtId="164" fontId="35" fillId="0" borderId="33" xfId="93" applyNumberFormat="1" applyFont="1" applyFill="1" applyBorder="1" applyAlignment="1">
      <alignment horizontal="center"/>
      <protection/>
    </xf>
    <xf numFmtId="164" fontId="35" fillId="0" borderId="54" xfId="93" applyNumberFormat="1" applyFont="1" applyFill="1" applyBorder="1" applyAlignment="1">
      <alignment horizontal="center"/>
      <protection/>
    </xf>
    <xf numFmtId="164" fontId="35" fillId="0" borderId="31" xfId="98" applyNumberFormat="1" applyFont="1" applyFill="1" applyBorder="1" applyAlignment="1" applyProtection="1">
      <alignment horizontal="center" vertical="center"/>
      <protection locked="0"/>
    </xf>
    <xf numFmtId="164" fontId="35" fillId="0" borderId="33" xfId="98" applyNumberFormat="1" applyFont="1" applyFill="1" applyBorder="1" applyAlignment="1" applyProtection="1">
      <alignment horizontal="center" vertical="center"/>
      <protection locked="0"/>
    </xf>
    <xf numFmtId="164" fontId="35" fillId="0" borderId="55" xfId="93" applyNumberFormat="1" applyFont="1" applyFill="1" applyBorder="1" applyAlignment="1">
      <alignment horizontal="center"/>
      <protection/>
    </xf>
    <xf numFmtId="0" fontId="20" fillId="0" borderId="56" xfId="0" applyFont="1" applyBorder="1" applyAlignment="1" applyProtection="1">
      <alignment horizontal="center" vertical="center" wrapText="1"/>
      <protection locked="0"/>
    </xf>
    <xf numFmtId="1" fontId="20" fillId="0" borderId="56" xfId="0" applyNumberFormat="1" applyFont="1" applyBorder="1" applyAlignment="1" applyProtection="1">
      <alignment horizontal="center" vertical="center" wrapText="1"/>
      <protection locked="0"/>
    </xf>
    <xf numFmtId="0" fontId="20" fillId="39" borderId="42" xfId="95" applyFont="1" applyFill="1" applyBorder="1" applyAlignment="1" applyProtection="1">
      <alignment horizontal="left" vertical="center" wrapText="1"/>
      <protection locked="0"/>
    </xf>
    <xf numFmtId="0" fontId="20" fillId="0" borderId="42" xfId="95" applyFont="1" applyFill="1" applyBorder="1" applyAlignment="1" applyProtection="1">
      <alignment horizontal="left" vertical="center" wrapText="1"/>
      <protection locked="0"/>
    </xf>
    <xf numFmtId="3" fontId="20" fillId="0" borderId="57" xfId="0" applyNumberFormat="1" applyFont="1" applyFill="1" applyBorder="1" applyAlignment="1">
      <alignment horizontal="center"/>
    </xf>
    <xf numFmtId="0" fontId="20" fillId="0" borderId="58" xfId="95" applyFont="1" applyBorder="1" applyAlignment="1" applyProtection="1">
      <alignment horizontal="left" vertical="center" wrapText="1"/>
      <protection locked="0"/>
    </xf>
    <xf numFmtId="3" fontId="20" fillId="0" borderId="59" xfId="0" applyNumberFormat="1" applyFont="1" applyFill="1" applyBorder="1" applyAlignment="1">
      <alignment horizontal="center"/>
    </xf>
    <xf numFmtId="3" fontId="20" fillId="0" borderId="60" xfId="0" applyNumberFormat="1" applyFont="1" applyBorder="1" applyAlignment="1" applyProtection="1">
      <alignment horizontal="center" vertical="center" wrapText="1"/>
      <protection locked="0"/>
    </xf>
    <xf numFmtId="164" fontId="20" fillId="0" borderId="23" xfId="0" applyNumberFormat="1" applyFont="1" applyBorder="1" applyAlignment="1">
      <alignment horizontal="center" vertical="center" wrapText="1"/>
    </xf>
    <xf numFmtId="165" fontId="20" fillId="0" borderId="23" xfId="0" applyNumberFormat="1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23" xfId="95" applyFont="1" applyBorder="1" applyAlignment="1" applyProtection="1">
      <alignment horizontal="center" vertical="center" wrapText="1"/>
      <protection locked="0"/>
    </xf>
    <xf numFmtId="0" fontId="20" fillId="0" borderId="61" xfId="0" applyFont="1" applyBorder="1" applyAlignment="1" applyProtection="1">
      <alignment horizontal="center" vertical="center" wrapText="1"/>
      <protection locked="0"/>
    </xf>
    <xf numFmtId="0" fontId="20" fillId="0" borderId="62" xfId="0" applyFont="1" applyBorder="1" applyAlignment="1" applyProtection="1">
      <alignment horizontal="center" vertical="center" wrapText="1"/>
      <protection locked="0"/>
    </xf>
    <xf numFmtId="164" fontId="20" fillId="0" borderId="23" xfId="0" applyNumberFormat="1" applyFont="1" applyBorder="1" applyAlignment="1" applyProtection="1">
      <alignment horizontal="center" vertical="center" wrapText="1"/>
      <protection locked="0"/>
    </xf>
    <xf numFmtId="0" fontId="20" fillId="0" borderId="63" xfId="0" applyFont="1" applyBorder="1" applyAlignment="1" applyProtection="1">
      <alignment horizontal="center" vertical="center" wrapText="1"/>
      <protection locked="0"/>
    </xf>
    <xf numFmtId="0" fontId="19" fillId="0" borderId="64" xfId="91" applyFont="1" applyBorder="1" applyAlignment="1" applyProtection="1">
      <alignment horizontal="center" vertical="center" textRotation="90" wrapText="1"/>
      <protection locked="0"/>
    </xf>
    <xf numFmtId="0" fontId="19" fillId="39" borderId="64" xfId="91" applyFont="1" applyFill="1" applyBorder="1" applyAlignment="1" applyProtection="1">
      <alignment horizontal="center" vertical="center" textRotation="90" wrapText="1"/>
      <protection locked="0"/>
    </xf>
    <xf numFmtId="0" fontId="20" fillId="39" borderId="65" xfId="95" applyFont="1" applyFill="1" applyBorder="1" applyAlignment="1" applyProtection="1">
      <alignment horizontal="left" vertical="center" wrapText="1"/>
      <protection locked="0"/>
    </xf>
    <xf numFmtId="1" fontId="20" fillId="0" borderId="66" xfId="0" applyNumberFormat="1" applyFont="1" applyFill="1" applyBorder="1" applyAlignment="1">
      <alignment horizontal="center" vertical="center" wrapText="1"/>
    </xf>
    <xf numFmtId="1" fontId="20" fillId="0" borderId="28" xfId="0" applyNumberFormat="1" applyFont="1" applyBorder="1" applyAlignment="1" applyProtection="1">
      <alignment horizontal="center" vertical="center" wrapText="1"/>
      <protection locked="0"/>
    </xf>
    <xf numFmtId="164" fontId="20" fillId="0" borderId="28" xfId="0" applyNumberFormat="1" applyFont="1" applyBorder="1" applyAlignment="1">
      <alignment horizontal="center" vertical="center" wrapText="1"/>
    </xf>
    <xf numFmtId="164" fontId="20" fillId="0" borderId="28" xfId="94" applyNumberFormat="1" applyFont="1" applyBorder="1" applyAlignment="1" applyProtection="1">
      <alignment horizontal="center" vertical="center" wrapText="1"/>
      <protection hidden="1"/>
    </xf>
    <xf numFmtId="3" fontId="20" fillId="0" borderId="28" xfId="0" applyNumberFormat="1" applyFont="1" applyBorder="1" applyAlignment="1">
      <alignment horizontal="center" vertical="center" wrapText="1"/>
    </xf>
    <xf numFmtId="0" fontId="20" fillId="0" borderId="28" xfId="0" applyFont="1" applyBorder="1" applyAlignment="1" applyProtection="1">
      <alignment horizontal="center" vertical="center" wrapText="1"/>
      <protection locked="0"/>
    </xf>
    <xf numFmtId="164" fontId="20" fillId="0" borderId="28" xfId="0" applyNumberFormat="1" applyFont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center" vertical="center" wrapText="1"/>
      <protection/>
    </xf>
    <xf numFmtId="3" fontId="20" fillId="0" borderId="28" xfId="0" applyNumberFormat="1" applyFont="1" applyBorder="1" applyAlignment="1" applyProtection="1">
      <alignment horizontal="center" vertical="center" wrapText="1"/>
      <protection hidden="1" locked="0"/>
    </xf>
    <xf numFmtId="165" fontId="20" fillId="0" borderId="28" xfId="94" applyNumberFormat="1" applyFont="1" applyBorder="1" applyAlignment="1" applyProtection="1">
      <alignment horizontal="center" vertical="center" wrapText="1"/>
      <protection hidden="1"/>
    </xf>
    <xf numFmtId="164" fontId="20" fillId="0" borderId="67" xfId="0" applyNumberFormat="1" applyFont="1" applyBorder="1" applyAlignment="1" applyProtection="1">
      <alignment horizontal="center" vertical="center" wrapText="1"/>
      <protection locked="0"/>
    </xf>
    <xf numFmtId="1" fontId="20" fillId="0" borderId="66" xfId="0" applyNumberFormat="1" applyFont="1" applyBorder="1" applyAlignment="1" applyProtection="1">
      <alignment horizontal="center" vertical="center" wrapText="1"/>
      <protection locked="0"/>
    </xf>
    <xf numFmtId="1" fontId="20" fillId="0" borderId="68" xfId="0" applyNumberFormat="1" applyFont="1" applyBorder="1" applyAlignment="1" applyProtection="1">
      <alignment horizontal="center" vertical="center" wrapText="1"/>
      <protection locked="0"/>
    </xf>
    <xf numFmtId="0" fontId="20" fillId="0" borderId="69" xfId="0" applyFont="1" applyBorder="1" applyAlignment="1">
      <alignment horizontal="left" vertical="center" wrapText="1"/>
    </xf>
    <xf numFmtId="1" fontId="22" fillId="0" borderId="70" xfId="0" applyNumberFormat="1" applyFont="1" applyBorder="1" applyAlignment="1">
      <alignment horizontal="center" vertical="center" wrapText="1"/>
    </xf>
    <xf numFmtId="1" fontId="22" fillId="0" borderId="71" xfId="0" applyNumberFormat="1" applyFont="1" applyBorder="1" applyAlignment="1">
      <alignment horizontal="center" vertical="center" wrapText="1"/>
    </xf>
    <xf numFmtId="164" fontId="22" fillId="0" borderId="71" xfId="0" applyNumberFormat="1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164" fontId="22" fillId="0" borderId="72" xfId="0" applyNumberFormat="1" applyFont="1" applyBorder="1" applyAlignment="1">
      <alignment horizontal="center" vertical="center" wrapText="1"/>
    </xf>
    <xf numFmtId="164" fontId="22" fillId="0" borderId="73" xfId="0" applyNumberFormat="1" applyFont="1" applyBorder="1" applyAlignment="1">
      <alignment horizontal="center" vertical="center" wrapText="1"/>
    </xf>
    <xf numFmtId="0" fontId="19" fillId="0" borderId="64" xfId="95" applyFont="1" applyBorder="1" applyAlignment="1" applyProtection="1">
      <alignment horizontal="left" vertical="center" wrapText="1"/>
      <protection locked="0"/>
    </xf>
    <xf numFmtId="3" fontId="19" fillId="0" borderId="64" xfId="95" applyNumberFormat="1" applyFont="1" applyBorder="1" applyAlignment="1" applyProtection="1">
      <alignment horizontal="center" vertical="center" wrapText="1"/>
      <protection/>
    </xf>
    <xf numFmtId="164" fontId="19" fillId="0" borderId="64" xfId="0" applyNumberFormat="1" applyFont="1" applyBorder="1" applyAlignment="1">
      <alignment horizontal="center" vertical="center" wrapText="1"/>
    </xf>
    <xf numFmtId="164" fontId="19" fillId="0" borderId="64" xfId="94" applyNumberFormat="1" applyFont="1" applyBorder="1" applyAlignment="1" applyProtection="1">
      <alignment horizontal="center" vertical="center" wrapText="1"/>
      <protection hidden="1"/>
    </xf>
    <xf numFmtId="0" fontId="24" fillId="0" borderId="64" xfId="0" applyFont="1" applyBorder="1" applyAlignment="1" applyProtection="1">
      <alignment horizontal="center" vertical="center" wrapText="1"/>
      <protection/>
    </xf>
    <xf numFmtId="164" fontId="19" fillId="0" borderId="64" xfId="95" applyNumberFormat="1" applyFont="1" applyBorder="1" applyAlignment="1" applyProtection="1">
      <alignment horizontal="center" vertical="center" wrapText="1"/>
      <protection/>
    </xf>
    <xf numFmtId="164" fontId="19" fillId="0" borderId="64" xfId="0" applyNumberFormat="1" applyFont="1" applyBorder="1" applyAlignment="1" applyProtection="1">
      <alignment horizontal="center" vertical="center" wrapText="1"/>
      <protection locked="0"/>
    </xf>
    <xf numFmtId="164" fontId="19" fillId="0" borderId="64" xfId="0" applyNumberFormat="1" applyFont="1" applyBorder="1" applyAlignment="1" applyProtection="1">
      <alignment horizontal="center" vertical="center" wrapText="1"/>
      <protection/>
    </xf>
    <xf numFmtId="165" fontId="19" fillId="0" borderId="64" xfId="0" applyNumberFormat="1" applyFont="1" applyBorder="1" applyAlignment="1" applyProtection="1">
      <alignment horizontal="center" vertical="center" wrapText="1"/>
      <protection/>
    </xf>
    <xf numFmtId="1" fontId="19" fillId="0" borderId="64" xfId="0" applyNumberFormat="1" applyFont="1" applyBorder="1" applyAlignment="1" applyProtection="1">
      <alignment horizontal="center" vertical="center" wrapText="1"/>
      <protection/>
    </xf>
    <xf numFmtId="1" fontId="24" fillId="0" borderId="64" xfId="0" applyNumberFormat="1" applyFont="1" applyBorder="1" applyAlignment="1" applyProtection="1">
      <alignment horizontal="center" vertical="center" wrapText="1"/>
      <protection/>
    </xf>
    <xf numFmtId="165" fontId="19" fillId="0" borderId="64" xfId="0" applyNumberFormat="1" applyFont="1" applyBorder="1" applyAlignment="1" applyProtection="1">
      <alignment horizontal="center" vertical="center" wrapText="1"/>
      <protection locked="0"/>
    </xf>
    <xf numFmtId="2" fontId="30" fillId="0" borderId="47" xfId="100" applyNumberFormat="1" applyFont="1" applyFill="1" applyBorder="1" applyAlignment="1" applyProtection="1">
      <alignment horizontal="center" vertical="center"/>
      <protection locked="0"/>
    </xf>
    <xf numFmtId="1" fontId="30" fillId="0" borderId="16" xfId="100" applyNumberFormat="1" applyFont="1" applyFill="1" applyBorder="1" applyAlignment="1" applyProtection="1">
      <alignment horizontal="center" vertical="center"/>
      <protection locked="0"/>
    </xf>
    <xf numFmtId="1" fontId="30" fillId="0" borderId="74" xfId="100" applyNumberFormat="1" applyFont="1" applyFill="1" applyBorder="1" applyAlignment="1" applyProtection="1">
      <alignment horizontal="center" vertical="center"/>
      <protection locked="0"/>
    </xf>
    <xf numFmtId="0" fontId="30" fillId="0" borderId="75" xfId="100" applyFont="1" applyFill="1" applyBorder="1" applyAlignment="1" applyProtection="1">
      <alignment vertical="center"/>
      <protection locked="0"/>
    </xf>
    <xf numFmtId="0" fontId="30" fillId="0" borderId="76" xfId="100" applyFont="1" applyFill="1" applyBorder="1" applyAlignment="1" applyProtection="1">
      <alignment vertical="center"/>
      <protection locked="0"/>
    </xf>
    <xf numFmtId="3" fontId="20" fillId="0" borderId="77" xfId="0" applyNumberFormat="1" applyFont="1" applyFill="1" applyBorder="1" applyAlignment="1">
      <alignment horizontal="center"/>
    </xf>
    <xf numFmtId="1" fontId="30" fillId="0" borderId="78" xfId="100" applyNumberFormat="1" applyFont="1" applyFill="1" applyBorder="1" applyAlignment="1" applyProtection="1">
      <alignment horizontal="center" vertical="center"/>
      <protection locked="0"/>
    </xf>
    <xf numFmtId="1" fontId="30" fillId="0" borderId="79" xfId="100" applyNumberFormat="1" applyFont="1" applyFill="1" applyBorder="1" applyAlignment="1" applyProtection="1">
      <alignment horizontal="center" vertical="center"/>
      <protection locked="0"/>
    </xf>
    <xf numFmtId="0" fontId="30" fillId="0" borderId="80" xfId="100" applyNumberFormat="1" applyFont="1" applyFill="1" applyBorder="1" applyAlignment="1" applyProtection="1">
      <alignment horizontal="center" vertical="center"/>
      <protection locked="0"/>
    </xf>
    <xf numFmtId="164" fontId="30" fillId="0" borderId="81" xfId="100" applyNumberFormat="1" applyFont="1" applyFill="1" applyBorder="1" applyAlignment="1" applyProtection="1">
      <alignment horizontal="center" vertical="center"/>
      <protection locked="0"/>
    </xf>
    <xf numFmtId="1" fontId="30" fillId="0" borderId="12" xfId="100" applyNumberFormat="1" applyFont="1" applyFill="1" applyBorder="1" applyAlignment="1" applyProtection="1">
      <alignment horizontal="center" vertical="center"/>
      <protection locked="0"/>
    </xf>
    <xf numFmtId="164" fontId="30" fillId="0" borderId="47" xfId="100" applyNumberFormat="1" applyFont="1" applyFill="1" applyBorder="1" applyAlignment="1" applyProtection="1">
      <alignment horizontal="center" vertical="center"/>
      <protection locked="0"/>
    </xf>
    <xf numFmtId="0" fontId="30" fillId="0" borderId="82" xfId="100" applyFont="1" applyFill="1" applyBorder="1" applyAlignment="1" applyProtection="1">
      <alignment vertical="center"/>
      <protection locked="0"/>
    </xf>
    <xf numFmtId="1" fontId="30" fillId="0" borderId="17" xfId="100" applyNumberFormat="1" applyFont="1" applyFill="1" applyBorder="1" applyAlignment="1" applyProtection="1">
      <alignment horizontal="center" vertical="center"/>
      <protection locked="0"/>
    </xf>
    <xf numFmtId="0" fontId="30" fillId="0" borderId="18" xfId="100" applyNumberFormat="1" applyFont="1" applyFill="1" applyBorder="1" applyAlignment="1" applyProtection="1">
      <alignment horizontal="center" vertical="center"/>
      <protection locked="0"/>
    </xf>
    <xf numFmtId="164" fontId="30" fillId="0" borderId="83" xfId="100" applyNumberFormat="1" applyFont="1" applyFill="1" applyBorder="1" applyAlignment="1" applyProtection="1">
      <alignment horizontal="center" vertical="center"/>
      <protection locked="0"/>
    </xf>
    <xf numFmtId="1" fontId="30" fillId="0" borderId="84" xfId="100" applyNumberFormat="1" applyFont="1" applyFill="1" applyBorder="1" applyAlignment="1" applyProtection="1">
      <alignment horizontal="center" vertical="center"/>
      <protection locked="0"/>
    </xf>
    <xf numFmtId="1" fontId="30" fillId="0" borderId="18" xfId="100" applyNumberFormat="1" applyFont="1" applyFill="1" applyBorder="1" applyAlignment="1" applyProtection="1">
      <alignment horizontal="center" vertical="center"/>
      <protection locked="0"/>
    </xf>
    <xf numFmtId="2" fontId="30" fillId="0" borderId="83" xfId="100" applyNumberFormat="1" applyFont="1" applyFill="1" applyBorder="1" applyAlignment="1" applyProtection="1">
      <alignment horizontal="center" vertical="center"/>
      <protection locked="0"/>
    </xf>
    <xf numFmtId="0" fontId="32" fillId="0" borderId="85" xfId="0" applyFont="1" applyBorder="1" applyAlignment="1">
      <alignment/>
    </xf>
    <xf numFmtId="0" fontId="32" fillId="0" borderId="86" xfId="0" applyFont="1" applyBorder="1" applyAlignment="1">
      <alignment horizontal="center"/>
    </xf>
    <xf numFmtId="0" fontId="32" fillId="0" borderId="87" xfId="0" applyFont="1" applyBorder="1" applyAlignment="1">
      <alignment horizontal="center"/>
    </xf>
    <xf numFmtId="164" fontId="32" fillId="0" borderId="88" xfId="0" applyNumberFormat="1" applyFont="1" applyBorder="1" applyAlignment="1">
      <alignment horizontal="center"/>
    </xf>
    <xf numFmtId="0" fontId="32" fillId="0" borderId="89" xfId="0" applyFont="1" applyBorder="1" applyAlignment="1">
      <alignment horizontal="center"/>
    </xf>
    <xf numFmtId="2" fontId="32" fillId="0" borderId="88" xfId="0" applyNumberFormat="1" applyFont="1" applyBorder="1" applyAlignment="1">
      <alignment horizontal="center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164" fontId="23" fillId="0" borderId="30" xfId="0" applyNumberFormat="1" applyFont="1" applyFill="1" applyBorder="1" applyAlignment="1" applyProtection="1">
      <alignment horizontal="center" vertical="center"/>
      <protection locked="0"/>
    </xf>
    <xf numFmtId="1" fontId="23" fillId="0" borderId="30" xfId="0" applyNumberFormat="1" applyFont="1" applyFill="1" applyBorder="1" applyAlignment="1" applyProtection="1">
      <alignment horizontal="center" vertical="center"/>
      <protection locked="0"/>
    </xf>
    <xf numFmtId="2" fontId="23" fillId="0" borderId="3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>
      <alignment/>
    </xf>
    <xf numFmtId="0" fontId="30" fillId="0" borderId="0" xfId="96" applyFont="1" applyFill="1" applyBorder="1">
      <alignment/>
      <protection/>
    </xf>
    <xf numFmtId="14" fontId="23" fillId="0" borderId="0" xfId="96" applyNumberFormat="1" applyFont="1" applyFill="1" applyBorder="1" applyAlignment="1">
      <alignment/>
      <protection/>
    </xf>
    <xf numFmtId="3" fontId="20" fillId="0" borderId="12" xfId="0" applyNumberFormat="1" applyFont="1" applyFill="1" applyBorder="1" applyAlignment="1">
      <alignment horizontal="center"/>
    </xf>
    <xf numFmtId="0" fontId="19" fillId="0" borderId="90" xfId="91" applyFont="1" applyBorder="1" applyAlignment="1" applyProtection="1">
      <alignment horizontal="center" vertical="center" textRotation="90" wrapText="1"/>
      <protection locked="0"/>
    </xf>
    <xf numFmtId="0" fontId="19" fillId="0" borderId="91" xfId="91" applyFont="1" applyBorder="1" applyAlignment="1" applyProtection="1">
      <alignment horizontal="center" vertical="center" textRotation="90" wrapText="1"/>
      <protection locked="0"/>
    </xf>
    <xf numFmtId="0" fontId="19" fillId="0" borderId="92" xfId="91" applyFont="1" applyBorder="1" applyAlignment="1" applyProtection="1">
      <alignment horizontal="center" vertical="center" textRotation="90" wrapText="1"/>
      <protection locked="0"/>
    </xf>
    <xf numFmtId="0" fontId="19" fillId="0" borderId="93" xfId="91" applyFont="1" applyBorder="1" applyAlignment="1" applyProtection="1">
      <alignment horizontal="center" vertical="center" textRotation="90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0" fillId="0" borderId="40" xfId="0" applyFont="1" applyBorder="1" applyAlignment="1" applyProtection="1">
      <alignment horizontal="center" vertical="center" wrapText="1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164" fontId="20" fillId="0" borderId="38" xfId="0" applyNumberFormat="1" applyFont="1" applyBorder="1" applyAlignment="1" applyProtection="1">
      <alignment horizontal="center" vertical="center" wrapText="1"/>
      <protection locked="0"/>
    </xf>
    <xf numFmtId="164" fontId="20" fillId="0" borderId="38" xfId="94" applyNumberFormat="1" applyFont="1" applyBorder="1" applyAlignment="1" applyProtection="1">
      <alignment horizontal="center" vertical="center" wrapText="1"/>
      <protection hidden="1"/>
    </xf>
    <xf numFmtId="164" fontId="20" fillId="0" borderId="50" xfId="94" applyNumberFormat="1" applyFont="1" applyBorder="1" applyAlignment="1" applyProtection="1">
      <alignment horizontal="center" vertical="center" wrapText="1"/>
      <protection hidden="1"/>
    </xf>
    <xf numFmtId="164" fontId="19" fillId="0" borderId="94" xfId="0" applyNumberFormat="1" applyFont="1" applyBorder="1" applyAlignment="1" applyProtection="1">
      <alignment horizontal="center" vertical="center" wrapText="1"/>
      <protection/>
    </xf>
    <xf numFmtId="0" fontId="22" fillId="0" borderId="95" xfId="0" applyFont="1" applyBorder="1" applyAlignment="1">
      <alignment horizontal="center" vertical="center" wrapText="1"/>
    </xf>
    <xf numFmtId="3" fontId="20" fillId="0" borderId="96" xfId="0" applyNumberFormat="1" applyFont="1" applyFill="1" applyBorder="1" applyAlignment="1">
      <alignment horizontal="center"/>
    </xf>
    <xf numFmtId="3" fontId="20" fillId="0" borderId="97" xfId="0" applyNumberFormat="1" applyFont="1" applyFill="1" applyBorder="1" applyAlignment="1">
      <alignment horizontal="center"/>
    </xf>
    <xf numFmtId="3" fontId="20" fillId="0" borderId="66" xfId="0" applyNumberFormat="1" applyFont="1" applyBorder="1" applyAlignment="1" applyProtection="1">
      <alignment horizontal="center" vertical="center" wrapText="1"/>
      <protection hidden="1"/>
    </xf>
    <xf numFmtId="0" fontId="22" fillId="0" borderId="70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19" fillId="0" borderId="10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0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0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0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0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0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7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7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7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107" xfId="97" applyFont="1" applyFill="1" applyBorder="1" applyAlignment="1" applyProtection="1">
      <alignment horizontal="left" vertical="center" wrapText="1"/>
      <protection locked="0"/>
    </xf>
    <xf numFmtId="0" fontId="20" fillId="0" borderId="23" xfId="97" applyFont="1" applyFill="1" applyBorder="1" applyAlignment="1" applyProtection="1">
      <alignment horizontal="right" vertical="center" wrapText="1"/>
      <protection locked="0"/>
    </xf>
    <xf numFmtId="165" fontId="20" fillId="0" borderId="23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40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62" xfId="97" applyFont="1" applyFill="1" applyBorder="1" applyAlignment="1" applyProtection="1">
      <alignment horizontal="right" vertical="center" wrapText="1"/>
      <protection locked="0"/>
    </xf>
    <xf numFmtId="1" fontId="20" fillId="0" borderId="23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62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23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62" xfId="0" applyNumberFormat="1" applyFont="1" applyFill="1" applyBorder="1" applyAlignment="1">
      <alignment horizontal="right" vertical="center" wrapText="1"/>
    </xf>
    <xf numFmtId="0" fontId="20" fillId="0" borderId="40" xfId="97" applyFont="1" applyFill="1" applyBorder="1" applyAlignment="1" applyProtection="1">
      <alignment horizontal="right" vertical="center" wrapText="1"/>
      <protection locked="0"/>
    </xf>
    <xf numFmtId="0" fontId="20" fillId="0" borderId="62" xfId="0" applyFont="1" applyFill="1" applyBorder="1" applyAlignment="1">
      <alignment horizontal="right" vertical="center" wrapText="1"/>
    </xf>
    <xf numFmtId="0" fontId="20" fillId="0" borderId="39" xfId="97" applyFont="1" applyFill="1" applyBorder="1" applyAlignment="1" applyProtection="1">
      <alignment horizontal="right" vertical="center" wrapText="1"/>
      <protection locked="0"/>
    </xf>
    <xf numFmtId="0" fontId="20" fillId="0" borderId="108" xfId="97" applyFont="1" applyFill="1" applyBorder="1" applyAlignment="1" applyProtection="1">
      <alignment horizontal="right" vertical="center" wrapText="1"/>
      <protection locked="0"/>
    </xf>
    <xf numFmtId="0" fontId="20" fillId="0" borderId="109" xfId="97" applyFont="1" applyFill="1" applyBorder="1" applyAlignment="1" applyProtection="1">
      <alignment horizontal="right" vertical="center" wrapText="1"/>
      <protection locked="0"/>
    </xf>
    <xf numFmtId="0" fontId="20" fillId="0" borderId="110" xfId="97" applyFont="1" applyFill="1" applyBorder="1" applyAlignment="1" applyProtection="1">
      <alignment horizontal="right" vertical="center" wrapText="1"/>
      <protection locked="0"/>
    </xf>
    <xf numFmtId="1" fontId="20" fillId="0" borderId="108" xfId="97" applyNumberFormat="1" applyFont="1" applyFill="1" applyBorder="1" applyAlignment="1" applyProtection="1">
      <alignment horizontal="right" vertical="center" wrapText="1"/>
      <protection locked="0"/>
    </xf>
    <xf numFmtId="1" fontId="20" fillId="0" borderId="63" xfId="97" applyNumberFormat="1" applyFont="1" applyFill="1" applyBorder="1" applyAlignment="1" applyProtection="1">
      <alignment horizontal="right" vertical="center" wrapText="1"/>
      <protection locked="0"/>
    </xf>
    <xf numFmtId="0" fontId="0" fillId="0" borderId="108" xfId="0" applyFill="1" applyBorder="1" applyAlignment="1">
      <alignment horizontal="right"/>
    </xf>
    <xf numFmtId="0" fontId="0" fillId="0" borderId="109" xfId="0" applyFill="1" applyBorder="1" applyAlignment="1">
      <alignment horizontal="right"/>
    </xf>
    <xf numFmtId="0" fontId="0" fillId="0" borderId="111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20" fillId="0" borderId="112" xfId="97" applyFont="1" applyFill="1" applyBorder="1" applyAlignment="1" applyProtection="1">
      <alignment horizontal="left" vertical="center" wrapText="1"/>
      <protection locked="0"/>
    </xf>
    <xf numFmtId="0" fontId="20" fillId="0" borderId="113" xfId="97" applyFont="1" applyBorder="1" applyAlignment="1" applyProtection="1">
      <alignment horizontal="center" vertical="center" wrapText="1"/>
      <protection locked="0"/>
    </xf>
    <xf numFmtId="165" fontId="20" fillId="0" borderId="38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10" xfId="0" applyNumberFormat="1" applyFont="1" applyFill="1" applyBorder="1" applyAlignment="1">
      <alignment horizontal="right" vertical="center" wrapText="1"/>
    </xf>
    <xf numFmtId="0" fontId="20" fillId="0" borderId="11" xfId="97" applyFont="1" applyBorder="1" applyAlignment="1" applyProtection="1">
      <alignment horizontal="center" vertical="center" wrapText="1"/>
      <protection hidden="1" locked="0"/>
    </xf>
    <xf numFmtId="165" fontId="20" fillId="0" borderId="38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1" xfId="97" applyNumberFormat="1" applyFont="1" applyBorder="1" applyAlignment="1" applyProtection="1">
      <alignment horizontal="center" vertical="center" wrapText="1"/>
      <protection locked="0"/>
    </xf>
    <xf numFmtId="3" fontId="20" fillId="0" borderId="10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10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13" xfId="0" applyNumberFormat="1" applyFont="1" applyFill="1" applyBorder="1" applyAlignment="1">
      <alignment horizontal="right" vertical="center" wrapText="1"/>
    </xf>
    <xf numFmtId="3" fontId="20" fillId="0" borderId="10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38" xfId="97" applyNumberFormat="1" applyFont="1" applyFill="1" applyBorder="1" applyAlignment="1" applyProtection="1">
      <alignment horizontal="right" vertical="center" wrapText="1"/>
      <protection/>
    </xf>
    <xf numFmtId="165" fontId="20" fillId="0" borderId="10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13" xfId="0" applyFont="1" applyFill="1" applyBorder="1" applyAlignment="1">
      <alignment horizontal="right" vertical="center" wrapText="1"/>
    </xf>
    <xf numFmtId="0" fontId="20" fillId="0" borderId="10" xfId="97" applyFont="1" applyFill="1" applyBorder="1" applyAlignment="1" applyProtection="1">
      <alignment horizontal="right" vertical="center" wrapText="1"/>
      <protection hidden="1"/>
    </xf>
    <xf numFmtId="0" fontId="20" fillId="0" borderId="38" xfId="97" applyFont="1" applyFill="1" applyBorder="1" applyAlignment="1" applyProtection="1">
      <alignment horizontal="right" vertical="center" wrapText="1"/>
      <protection hidden="1"/>
    </xf>
    <xf numFmtId="0" fontId="20" fillId="0" borderId="13" xfId="0" applyFont="1" applyFill="1" applyBorder="1" applyAlignment="1" applyProtection="1">
      <alignment horizontal="right" vertical="center" wrapText="1"/>
      <protection/>
    </xf>
    <xf numFmtId="3" fontId="20" fillId="0" borderId="10" xfId="0" applyNumberFormat="1" applyFont="1" applyFill="1" applyBorder="1" applyAlignment="1">
      <alignment horizontal="right" vertical="center" wrapText="1"/>
    </xf>
    <xf numFmtId="0" fontId="20" fillId="0" borderId="37" xfId="0" applyFont="1" applyFill="1" applyBorder="1" applyAlignment="1" applyProtection="1">
      <alignment horizontal="right" vertical="center" wrapText="1"/>
      <protection/>
    </xf>
    <xf numFmtId="1" fontId="20" fillId="0" borderId="1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3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6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2" xfId="97" applyNumberFormat="1" applyFont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 horizontal="right"/>
    </xf>
    <xf numFmtId="0" fontId="0" fillId="0" borderId="56" xfId="0" applyFill="1" applyBorder="1" applyAlignment="1">
      <alignment horizontal="right"/>
    </xf>
    <xf numFmtId="1" fontId="20" fillId="0" borderId="10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38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10" xfId="94" applyNumberFormat="1" applyFont="1" applyFill="1" applyBorder="1" applyAlignment="1" applyProtection="1">
      <alignment horizontal="right" vertical="center" wrapText="1"/>
      <protection hidden="1"/>
    </xf>
    <xf numFmtId="1" fontId="20" fillId="0" borderId="13" xfId="94" applyNumberFormat="1" applyFont="1" applyFill="1" applyBorder="1" applyAlignment="1" applyProtection="1">
      <alignment horizontal="right" vertical="center" wrapText="1"/>
      <protection hidden="1"/>
    </xf>
    <xf numFmtId="1" fontId="20" fillId="0" borderId="56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114" xfId="97" applyFont="1" applyFill="1" applyBorder="1" applyAlignment="1" applyProtection="1">
      <alignment horizontal="left" vertical="center" wrapText="1"/>
      <protection locked="0"/>
    </xf>
    <xf numFmtId="0" fontId="20" fillId="0" borderId="115" xfId="97" applyFont="1" applyBorder="1" applyAlignment="1" applyProtection="1">
      <alignment horizontal="center" vertical="center" wrapText="1"/>
      <protection locked="0"/>
    </xf>
    <xf numFmtId="165" fontId="20" fillId="0" borderId="28" xfId="0" applyNumberFormat="1" applyFont="1" applyFill="1" applyBorder="1" applyAlignment="1">
      <alignment horizontal="right" vertical="center" wrapText="1"/>
    </xf>
    <xf numFmtId="0" fontId="20" fillId="0" borderId="18" xfId="97" applyFont="1" applyBorder="1" applyAlignment="1" applyProtection="1">
      <alignment horizontal="center" vertical="center" wrapText="1"/>
      <protection hidden="1" locked="0"/>
    </xf>
    <xf numFmtId="165" fontId="20" fillId="0" borderId="5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8" xfId="97" applyNumberFormat="1" applyFont="1" applyBorder="1" applyAlignment="1" applyProtection="1">
      <alignment horizontal="center" vertical="center" wrapText="1"/>
      <protection locked="0"/>
    </xf>
    <xf numFmtId="165" fontId="20" fillId="0" borderId="28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66" xfId="0" applyNumberFormat="1" applyFont="1" applyFill="1" applyBorder="1" applyAlignment="1">
      <alignment horizontal="right" vertical="center" wrapText="1"/>
    </xf>
    <xf numFmtId="3" fontId="20" fillId="0" borderId="28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50" xfId="97" applyNumberFormat="1" applyFont="1" applyFill="1" applyBorder="1" applyAlignment="1" applyProtection="1">
      <alignment horizontal="right" vertical="center" wrapText="1"/>
      <protection/>
    </xf>
    <xf numFmtId="0" fontId="20" fillId="0" borderId="66" xfId="0" applyFont="1" applyFill="1" applyBorder="1" applyAlignment="1">
      <alignment horizontal="right" vertical="center" wrapText="1"/>
    </xf>
    <xf numFmtId="0" fontId="20" fillId="0" borderId="28" xfId="97" applyFont="1" applyFill="1" applyBorder="1" applyAlignment="1" applyProtection="1">
      <alignment horizontal="right" vertical="center" wrapText="1"/>
      <protection hidden="1"/>
    </xf>
    <xf numFmtId="164" fontId="20" fillId="0" borderId="28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50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66" xfId="0" applyFont="1" applyFill="1" applyBorder="1" applyAlignment="1" applyProtection="1">
      <alignment horizontal="right" vertical="center" wrapText="1"/>
      <protection/>
    </xf>
    <xf numFmtId="0" fontId="20" fillId="0" borderId="50" xfId="97" applyFont="1" applyFill="1" applyBorder="1" applyAlignment="1" applyProtection="1">
      <alignment horizontal="right" vertical="center" wrapText="1"/>
      <protection hidden="1"/>
    </xf>
    <xf numFmtId="3" fontId="20" fillId="0" borderId="28" xfId="0" applyNumberFormat="1" applyFont="1" applyFill="1" applyBorder="1" applyAlignment="1">
      <alignment horizontal="right" vertical="center" wrapText="1"/>
    </xf>
    <xf numFmtId="0" fontId="20" fillId="0" borderId="51" xfId="0" applyFont="1" applyFill="1" applyBorder="1" applyAlignment="1" applyProtection="1">
      <alignment horizontal="right" vertical="center" wrapText="1"/>
      <protection/>
    </xf>
    <xf numFmtId="1" fontId="20" fillId="0" borderId="28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66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68" xfId="97" applyNumberFormat="1" applyFont="1" applyFill="1" applyBorder="1" applyAlignment="1" applyProtection="1">
      <alignment horizontal="right" vertical="center" wrapText="1"/>
      <protection hidden="1"/>
    </xf>
    <xf numFmtId="0" fontId="0" fillId="0" borderId="28" xfId="0" applyFill="1" applyBorder="1" applyAlignment="1">
      <alignment horizontal="right"/>
    </xf>
    <xf numFmtId="0" fontId="0" fillId="0" borderId="68" xfId="0" applyFill="1" applyBorder="1" applyAlignment="1">
      <alignment horizontal="right"/>
    </xf>
    <xf numFmtId="0" fontId="19" fillId="0" borderId="116" xfId="97" applyFont="1" applyFill="1" applyBorder="1" applyAlignment="1" applyProtection="1">
      <alignment horizontal="left" vertical="center" wrapText="1"/>
      <protection locked="0"/>
    </xf>
    <xf numFmtId="3" fontId="19" fillId="0" borderId="117" xfId="97" applyNumberFormat="1" applyFont="1" applyFill="1" applyBorder="1" applyAlignment="1" applyProtection="1">
      <alignment horizontal="center" vertical="center" wrapText="1"/>
      <protection/>
    </xf>
    <xf numFmtId="3" fontId="19" fillId="0" borderId="32" xfId="97" applyNumberFormat="1" applyFont="1" applyFill="1" applyBorder="1" applyAlignment="1" applyProtection="1">
      <alignment horizontal="right" vertical="center" wrapText="1"/>
      <protection/>
    </xf>
    <xf numFmtId="165" fontId="19" fillId="0" borderId="54" xfId="97" applyNumberFormat="1" applyFont="1" applyFill="1" applyBorder="1" applyAlignment="1" applyProtection="1">
      <alignment horizontal="right" vertical="center" wrapText="1"/>
      <protection/>
    </xf>
    <xf numFmtId="3" fontId="19" fillId="0" borderId="101" xfId="97" applyNumberFormat="1" applyFont="1" applyFill="1" applyBorder="1" applyAlignment="1" applyProtection="1">
      <alignment horizontal="right" vertical="center" wrapText="1"/>
      <protection/>
    </xf>
    <xf numFmtId="165" fontId="19" fillId="0" borderId="32" xfId="0" applyNumberFormat="1" applyFont="1" applyFill="1" applyBorder="1" applyAlignment="1">
      <alignment horizontal="right" vertical="center" wrapText="1"/>
    </xf>
    <xf numFmtId="165" fontId="19" fillId="0" borderId="32" xfId="94" applyNumberFormat="1" applyFont="1" applyFill="1" applyBorder="1" applyAlignment="1" applyProtection="1">
      <alignment horizontal="right" vertical="center" wrapText="1"/>
      <protection hidden="1"/>
    </xf>
    <xf numFmtId="0" fontId="19" fillId="0" borderId="101" xfId="97" applyFont="1" applyFill="1" applyBorder="1" applyAlignment="1" applyProtection="1">
      <alignment horizontal="right" vertical="center" wrapText="1"/>
      <protection/>
    </xf>
    <xf numFmtId="1" fontId="19" fillId="0" borderId="32" xfId="97" applyNumberFormat="1" applyFont="1" applyFill="1" applyBorder="1" applyAlignment="1" applyProtection="1">
      <alignment horizontal="right" vertical="center" wrapText="1"/>
      <protection/>
    </xf>
    <xf numFmtId="164" fontId="19" fillId="0" borderId="9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93" xfId="94" applyNumberFormat="1" applyFont="1" applyFill="1" applyBorder="1" applyAlignment="1" applyProtection="1">
      <alignment horizontal="right" vertical="center" wrapText="1"/>
      <protection hidden="1"/>
    </xf>
    <xf numFmtId="1" fontId="19" fillId="0" borderId="92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92" xfId="97" applyNumberFormat="1" applyFont="1" applyFill="1" applyBorder="1" applyAlignment="1" applyProtection="1">
      <alignment horizontal="right" vertical="center" wrapText="1"/>
      <protection/>
    </xf>
    <xf numFmtId="0" fontId="19" fillId="0" borderId="93" xfId="97" applyFont="1" applyFill="1" applyBorder="1" applyAlignment="1" applyProtection="1">
      <alignment horizontal="right" vertical="center" wrapText="1"/>
      <protection hidden="1"/>
    </xf>
    <xf numFmtId="165" fontId="19" fillId="0" borderId="54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98" xfId="97" applyFont="1" applyFill="1" applyBorder="1" applyAlignment="1" applyProtection="1">
      <alignment horizontal="center" vertical="center" wrapText="1"/>
      <protection/>
    </xf>
    <xf numFmtId="0" fontId="19" fillId="0" borderId="99" xfId="97" applyNumberFormat="1" applyFont="1" applyFill="1" applyBorder="1" applyAlignment="1" applyProtection="1">
      <alignment horizontal="center" vertical="center" wrapText="1"/>
      <protection/>
    </xf>
    <xf numFmtId="1" fontId="19" fillId="0" borderId="99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99" xfId="97" applyNumberFormat="1" applyFont="1" applyFill="1" applyBorder="1" applyAlignment="1" applyProtection="1">
      <alignment horizontal="center" vertical="center" wrapText="1"/>
      <protection/>
    </xf>
    <xf numFmtId="0" fontId="19" fillId="0" borderId="99" xfId="97" applyFont="1" applyFill="1" applyBorder="1" applyAlignment="1" applyProtection="1">
      <alignment horizontal="center" vertical="center" wrapText="1"/>
      <protection/>
    </xf>
    <xf numFmtId="164" fontId="19" fillId="0" borderId="99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118" xfId="97" applyFont="1" applyFill="1" applyBorder="1" applyAlignment="1" applyProtection="1">
      <alignment horizontal="right" vertical="center" wrapText="1"/>
      <protection hidden="1"/>
    </xf>
    <xf numFmtId="1" fontId="19" fillId="0" borderId="119" xfId="97" applyNumberFormat="1" applyFont="1" applyFill="1" applyBorder="1" applyAlignment="1" applyProtection="1">
      <alignment horizontal="center" vertical="center" wrapText="1"/>
      <protection/>
    </xf>
    <xf numFmtId="1" fontId="19" fillId="0" borderId="99" xfId="97" applyNumberFormat="1" applyFont="1" applyFill="1" applyBorder="1" applyAlignment="1" applyProtection="1">
      <alignment horizontal="center" vertical="center" wrapText="1"/>
      <protection/>
    </xf>
    <xf numFmtId="1" fontId="19" fillId="0" borderId="120" xfId="97" applyNumberFormat="1" applyFont="1" applyFill="1" applyBorder="1" applyAlignment="1" applyProtection="1">
      <alignment horizontal="center" vertical="center" wrapText="1"/>
      <protection/>
    </xf>
    <xf numFmtId="0" fontId="19" fillId="0" borderId="121" xfId="97" applyFont="1" applyFill="1" applyBorder="1" applyAlignment="1" applyProtection="1">
      <alignment horizontal="center" vertical="center" wrapText="1"/>
      <protection/>
    </xf>
    <xf numFmtId="0" fontId="29" fillId="0" borderId="99" xfId="0" applyFont="1" applyFill="1" applyBorder="1" applyAlignment="1">
      <alignment horizontal="center"/>
    </xf>
    <xf numFmtId="0" fontId="29" fillId="0" borderId="12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2" fillId="0" borderId="116" xfId="97" applyFont="1" applyFill="1" applyBorder="1" applyAlignment="1" applyProtection="1">
      <alignment horizontal="left" vertical="center" wrapText="1"/>
      <protection locked="0"/>
    </xf>
    <xf numFmtId="3" fontId="22" fillId="0" borderId="62" xfId="97" applyNumberFormat="1" applyFont="1" applyFill="1" applyBorder="1" applyAlignment="1" applyProtection="1">
      <alignment horizontal="right" vertical="center" wrapText="1"/>
      <protection/>
    </xf>
    <xf numFmtId="3" fontId="22" fillId="0" borderId="23" xfId="97" applyNumberFormat="1" applyFont="1" applyFill="1" applyBorder="1" applyAlignment="1" applyProtection="1">
      <alignment horizontal="right" vertical="center" wrapText="1"/>
      <protection/>
    </xf>
    <xf numFmtId="165" fontId="22" fillId="0" borderId="23" xfId="97" applyNumberFormat="1" applyFont="1" applyFill="1" applyBorder="1" applyAlignment="1" applyProtection="1">
      <alignment horizontal="right" vertical="center" wrapText="1"/>
      <protection/>
    </xf>
    <xf numFmtId="165" fontId="22" fillId="0" borderId="40" xfId="97" applyNumberFormat="1" applyFont="1" applyFill="1" applyBorder="1" applyAlignment="1" applyProtection="1">
      <alignment horizontal="right" vertical="center" wrapText="1"/>
      <protection/>
    </xf>
    <xf numFmtId="1" fontId="22" fillId="0" borderId="62" xfId="97" applyNumberFormat="1" applyFont="1" applyFill="1" applyBorder="1" applyAlignment="1" applyProtection="1">
      <alignment horizontal="right" vertical="center" wrapText="1"/>
      <protection/>
    </xf>
    <xf numFmtId="1" fontId="22" fillId="0" borderId="23" xfId="97" applyNumberFormat="1" applyFont="1" applyFill="1" applyBorder="1" applyAlignment="1" applyProtection="1">
      <alignment horizontal="right" vertical="center" wrapText="1"/>
      <protection/>
    </xf>
    <xf numFmtId="1" fontId="22" fillId="0" borderId="40" xfId="97" applyNumberFormat="1" applyFont="1" applyFill="1" applyBorder="1" applyAlignment="1" applyProtection="1">
      <alignment horizontal="right" vertical="center" wrapText="1"/>
      <protection/>
    </xf>
    <xf numFmtId="1" fontId="22" fillId="0" borderId="39" xfId="97" applyNumberFormat="1" applyFont="1" applyFill="1" applyBorder="1" applyAlignment="1" applyProtection="1">
      <alignment horizontal="center" vertical="center" wrapText="1"/>
      <protection/>
    </xf>
    <xf numFmtId="1" fontId="22" fillId="0" borderId="23" xfId="97" applyNumberFormat="1" applyFont="1" applyFill="1" applyBorder="1" applyAlignment="1" applyProtection="1">
      <alignment horizontal="center" vertical="center" wrapText="1"/>
      <protection/>
    </xf>
    <xf numFmtId="1" fontId="22" fillId="0" borderId="40" xfId="97" applyNumberFormat="1" applyFont="1" applyFill="1" applyBorder="1" applyAlignment="1" applyProtection="1">
      <alignment horizontal="center" vertical="center" wrapText="1"/>
      <protection/>
    </xf>
    <xf numFmtId="1" fontId="22" fillId="0" borderId="62" xfId="97" applyNumberFormat="1" applyFont="1" applyFill="1" applyBorder="1" applyAlignment="1" applyProtection="1">
      <alignment horizontal="center" vertical="center" wrapText="1"/>
      <protection/>
    </xf>
    <xf numFmtId="164" fontId="22" fillId="0" borderId="23" xfId="97" applyNumberFormat="1" applyFont="1" applyFill="1" applyBorder="1" applyAlignment="1" applyProtection="1">
      <alignment horizontal="center" vertical="center" wrapText="1"/>
      <protection/>
    </xf>
    <xf numFmtId="164" fontId="22" fillId="0" borderId="40" xfId="97" applyNumberFormat="1" applyFont="1" applyFill="1" applyBorder="1" applyAlignment="1" applyProtection="1">
      <alignment horizontal="center" vertical="center" wrapText="1"/>
      <protection/>
    </xf>
    <xf numFmtId="1" fontId="22" fillId="0" borderId="122" xfId="97" applyNumberFormat="1" applyFont="1" applyFill="1" applyBorder="1" applyAlignment="1" applyProtection="1">
      <alignment horizontal="center" vertical="center" wrapText="1"/>
      <protection/>
    </xf>
    <xf numFmtId="1" fontId="22" fillId="0" borderId="63" xfId="97" applyNumberFormat="1" applyFont="1" applyFill="1" applyBorder="1" applyAlignment="1" applyProtection="1">
      <alignment horizontal="center" vertical="center" wrapText="1"/>
      <protection/>
    </xf>
    <xf numFmtId="0" fontId="37" fillId="0" borderId="70" xfId="0" applyFont="1" applyFill="1" applyBorder="1" applyAlignment="1">
      <alignment horizontal="center"/>
    </xf>
    <xf numFmtId="0" fontId="37" fillId="0" borderId="71" xfId="0" applyFont="1" applyFill="1" applyBorder="1" applyAlignment="1">
      <alignment horizontal="center"/>
    </xf>
    <xf numFmtId="0" fontId="37" fillId="0" borderId="73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3" fontId="22" fillId="0" borderId="117" xfId="97" applyNumberFormat="1" applyFont="1" applyFill="1" applyBorder="1" applyAlignment="1" applyProtection="1">
      <alignment horizontal="center" vertical="center" wrapText="1"/>
      <protection/>
    </xf>
    <xf numFmtId="0" fontId="20" fillId="0" borderId="123" xfId="97" applyFont="1" applyFill="1" applyBorder="1" applyAlignment="1" applyProtection="1">
      <alignment horizontal="center" vertical="center" wrapText="1"/>
      <protection locked="0"/>
    </xf>
    <xf numFmtId="0" fontId="20" fillId="0" borderId="41" xfId="97" applyFont="1" applyFill="1" applyBorder="1" applyAlignment="1" applyProtection="1">
      <alignment horizontal="center" vertical="center" wrapText="1"/>
      <protection locked="0"/>
    </xf>
    <xf numFmtId="0" fontId="20" fillId="0" borderId="23" xfId="97" applyFont="1" applyFill="1" applyBorder="1" applyAlignment="1" applyProtection="1">
      <alignment horizontal="center" vertical="center" wrapText="1"/>
      <protection locked="0"/>
    </xf>
    <xf numFmtId="165" fontId="20" fillId="0" borderId="23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40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62" xfId="97" applyFont="1" applyFill="1" applyBorder="1" applyAlignment="1" applyProtection="1">
      <alignment horizontal="center" vertical="center" wrapText="1"/>
      <protection locked="0"/>
    </xf>
    <xf numFmtId="165" fontId="20" fillId="0" borderId="23" xfId="0" applyNumberFormat="1" applyFont="1" applyFill="1" applyBorder="1" applyAlignment="1">
      <alignment horizontal="center" vertical="center" wrapText="1"/>
    </xf>
    <xf numFmtId="1" fontId="20" fillId="0" borderId="62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23" xfId="97" applyNumberFormat="1" applyFont="1" applyFill="1" applyBorder="1" applyAlignment="1" applyProtection="1">
      <alignment horizontal="center" vertical="center" wrapText="1"/>
      <protection locked="0"/>
    </xf>
    <xf numFmtId="3" fontId="20" fillId="0" borderId="62" xfId="97" applyNumberFormat="1" applyFont="1" applyFill="1" applyBorder="1" applyAlignment="1" applyProtection="1">
      <alignment horizontal="center" vertical="center" wrapText="1"/>
      <protection locked="0"/>
    </xf>
    <xf numFmtId="3" fontId="20" fillId="0" borderId="23" xfId="97" applyNumberFormat="1" applyFont="1" applyFill="1" applyBorder="1" applyAlignment="1" applyProtection="1">
      <alignment horizontal="center" vertical="center" wrapText="1"/>
      <protection locked="0"/>
    </xf>
    <xf numFmtId="3" fontId="20" fillId="0" borderId="124" xfId="97" applyNumberFormat="1" applyFont="1" applyFill="1" applyBorder="1" applyAlignment="1" applyProtection="1">
      <alignment horizontal="center" vertical="center" wrapText="1"/>
      <protection locked="0"/>
    </xf>
    <xf numFmtId="3" fontId="20" fillId="0" borderId="62" xfId="0" applyNumberFormat="1" applyFont="1" applyFill="1" applyBorder="1" applyAlignment="1">
      <alignment horizontal="center" vertical="center" wrapText="1"/>
    </xf>
    <xf numFmtId="3" fontId="20" fillId="0" borderId="44" xfId="0" applyNumberFormat="1" applyFont="1" applyFill="1" applyBorder="1" applyAlignment="1" applyProtection="1">
      <alignment horizontal="center" vertical="center" wrapText="1"/>
      <protection/>
    </xf>
    <xf numFmtId="3" fontId="20" fillId="0" borderId="10" xfId="0" applyNumberFormat="1" applyFont="1" applyFill="1" applyBorder="1" applyAlignment="1" applyProtection="1">
      <alignment horizontal="center" vertical="center" wrapText="1"/>
      <protection/>
    </xf>
    <xf numFmtId="165" fontId="20" fillId="0" borderId="10" xfId="0" applyNumberFormat="1" applyFont="1" applyFill="1" applyBorder="1" applyAlignment="1" applyProtection="1">
      <alignment horizontal="center" vertical="center" wrapText="1"/>
      <protection/>
    </xf>
    <xf numFmtId="165" fontId="20" fillId="0" borderId="38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3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10" xfId="97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10" xfId="0" applyNumberFormat="1" applyFont="1" applyFill="1" applyBorder="1" applyAlignment="1">
      <alignment horizontal="center" vertical="center" wrapText="1"/>
    </xf>
    <xf numFmtId="165" fontId="20" fillId="0" borderId="38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10" xfId="94" applyNumberFormat="1" applyFont="1" applyFill="1" applyBorder="1" applyAlignment="1" applyProtection="1">
      <alignment horizontal="center" vertical="center" wrapText="1"/>
      <protection hidden="1"/>
    </xf>
    <xf numFmtId="165" fontId="20" fillId="0" borderId="1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0" xfId="97" applyNumberFormat="1" applyFont="1" applyFill="1" applyBorder="1" applyAlignment="1" applyProtection="1">
      <alignment horizontal="center" vertical="center" wrapText="1"/>
      <protection hidden="1"/>
    </xf>
    <xf numFmtId="165" fontId="20" fillId="0" borderId="10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8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97" applyNumberFormat="1" applyFont="1" applyBorder="1" applyAlignment="1" applyProtection="1">
      <alignment horizontal="center" vertical="center" wrapText="1"/>
      <protection hidden="1" locked="0"/>
    </xf>
    <xf numFmtId="165" fontId="20" fillId="0" borderId="10" xfId="94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38" xfId="97" applyNumberFormat="1" applyFont="1" applyFill="1" applyBorder="1" applyAlignment="1" applyProtection="1">
      <alignment horizontal="center" vertical="center" wrapText="1"/>
      <protection/>
    </xf>
    <xf numFmtId="165" fontId="20" fillId="0" borderId="28" xfId="0" applyNumberFormat="1" applyFont="1" applyFill="1" applyBorder="1" applyAlignment="1" applyProtection="1">
      <alignment horizontal="center" vertical="center" wrapText="1"/>
      <protection/>
    </xf>
    <xf numFmtId="165" fontId="20" fillId="0" borderId="5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66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28" xfId="97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28" xfId="0" applyNumberFormat="1" applyFont="1" applyFill="1" applyBorder="1" applyAlignment="1">
      <alignment horizontal="center" vertical="center" wrapText="1"/>
    </xf>
    <xf numFmtId="165" fontId="20" fillId="0" borderId="50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28" xfId="94" applyNumberFormat="1" applyFont="1" applyFill="1" applyBorder="1" applyAlignment="1" applyProtection="1">
      <alignment horizontal="center" vertical="center" wrapText="1"/>
      <protection hidden="1"/>
    </xf>
    <xf numFmtId="165" fontId="20" fillId="0" borderId="28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25" xfId="0" applyNumberFormat="1" applyFont="1" applyFill="1" applyBorder="1" applyAlignment="1">
      <alignment horizontal="center"/>
    </xf>
    <xf numFmtId="3" fontId="20" fillId="0" borderId="66" xfId="0" applyNumberFormat="1" applyFont="1" applyFill="1" applyBorder="1" applyAlignment="1">
      <alignment horizontal="center" vertical="center" wrapText="1"/>
    </xf>
    <xf numFmtId="3" fontId="20" fillId="0" borderId="28" xfId="97" applyNumberFormat="1" applyFont="1" applyFill="1" applyBorder="1" applyAlignment="1" applyProtection="1">
      <alignment horizontal="center" vertical="center" wrapText="1"/>
      <protection hidden="1"/>
    </xf>
    <xf numFmtId="165" fontId="20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50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97" applyNumberFormat="1" applyFont="1" applyBorder="1" applyAlignment="1" applyProtection="1">
      <alignment horizontal="center" vertical="center" wrapText="1"/>
      <protection hidden="1" locked="0"/>
    </xf>
    <xf numFmtId="165" fontId="20" fillId="0" borderId="28" xfId="94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50" xfId="97" applyNumberFormat="1" applyFont="1" applyFill="1" applyBorder="1" applyAlignment="1" applyProtection="1">
      <alignment horizontal="center" vertical="center" wrapText="1"/>
      <protection/>
    </xf>
    <xf numFmtId="3" fontId="19" fillId="0" borderId="55" xfId="97" applyNumberFormat="1" applyFont="1" applyFill="1" applyBorder="1" applyAlignment="1" applyProtection="1">
      <alignment horizontal="center" vertical="center" wrapText="1"/>
      <protection/>
    </xf>
    <xf numFmtId="3" fontId="19" fillId="0" borderId="32" xfId="97" applyNumberFormat="1" applyFont="1" applyFill="1" applyBorder="1" applyAlignment="1" applyProtection="1">
      <alignment horizontal="center" vertical="center" wrapText="1"/>
      <protection/>
    </xf>
    <xf numFmtId="165" fontId="19" fillId="0" borderId="32" xfId="97" applyNumberFormat="1" applyFont="1" applyFill="1" applyBorder="1" applyAlignment="1" applyProtection="1">
      <alignment horizontal="center" vertical="center" wrapText="1"/>
      <protection/>
    </xf>
    <xf numFmtId="165" fontId="19" fillId="0" borderId="54" xfId="97" applyNumberFormat="1" applyFont="1" applyFill="1" applyBorder="1" applyAlignment="1" applyProtection="1">
      <alignment horizontal="center" vertical="center" wrapText="1"/>
      <protection/>
    </xf>
    <xf numFmtId="3" fontId="19" fillId="0" borderId="101" xfId="97" applyNumberFormat="1" applyFont="1" applyFill="1" applyBorder="1" applyAlignment="1" applyProtection="1">
      <alignment horizontal="center" vertical="center" wrapText="1"/>
      <protection/>
    </xf>
    <xf numFmtId="165" fontId="19" fillId="0" borderId="32" xfId="0" applyNumberFormat="1" applyFont="1" applyFill="1" applyBorder="1" applyAlignment="1">
      <alignment horizontal="center" vertical="center" wrapText="1"/>
    </xf>
    <xf numFmtId="165" fontId="19" fillId="0" borderId="32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54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32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55" xfId="97" applyNumberFormat="1" applyFont="1" applyFill="1" applyBorder="1" applyAlignment="1" applyProtection="1">
      <alignment horizontal="center" vertical="center" wrapText="1"/>
      <protection/>
    </xf>
    <xf numFmtId="3" fontId="22" fillId="0" borderId="32" xfId="0" applyNumberFormat="1" applyFont="1" applyFill="1" applyBorder="1" applyAlignment="1" applyProtection="1">
      <alignment horizontal="center" vertical="center" wrapText="1"/>
      <protection/>
    </xf>
    <xf numFmtId="165" fontId="22" fillId="0" borderId="32" xfId="97" applyNumberFormat="1" applyFont="1" applyFill="1" applyBorder="1" applyAlignment="1" applyProtection="1">
      <alignment horizontal="center" vertical="center" wrapText="1"/>
      <protection/>
    </xf>
    <xf numFmtId="165" fontId="22" fillId="0" borderId="54" xfId="97" applyNumberFormat="1" applyFont="1" applyFill="1" applyBorder="1" applyAlignment="1" applyProtection="1">
      <alignment horizontal="center" vertical="center" wrapText="1"/>
      <protection/>
    </xf>
    <xf numFmtId="3" fontId="22" fillId="0" borderId="101" xfId="97" applyNumberFormat="1" applyFont="1" applyFill="1" applyBorder="1" applyAlignment="1" applyProtection="1">
      <alignment horizontal="center" vertical="center" wrapText="1"/>
      <protection/>
    </xf>
    <xf numFmtId="3" fontId="22" fillId="0" borderId="32" xfId="97" applyNumberFormat="1" applyFont="1" applyFill="1" applyBorder="1" applyAlignment="1" applyProtection="1">
      <alignment horizontal="center" vertical="center" wrapText="1"/>
      <protection/>
    </xf>
    <xf numFmtId="165" fontId="22" fillId="0" borderId="32" xfId="0" applyNumberFormat="1" applyFont="1" applyFill="1" applyBorder="1" applyAlignment="1">
      <alignment horizontal="center" vertical="center" wrapText="1"/>
    </xf>
    <xf numFmtId="0" fontId="22" fillId="0" borderId="32" xfId="97" applyFont="1" applyFill="1" applyBorder="1" applyAlignment="1" applyProtection="1">
      <alignment horizontal="center" vertical="center" wrapText="1"/>
      <protection/>
    </xf>
    <xf numFmtId="165" fontId="22" fillId="0" borderId="54" xfId="0" applyNumberFormat="1" applyFont="1" applyFill="1" applyBorder="1" applyAlignment="1" applyProtection="1">
      <alignment horizontal="center" vertical="center" wrapText="1"/>
      <protection/>
    </xf>
    <xf numFmtId="0" fontId="22" fillId="0" borderId="98" xfId="97" applyNumberFormat="1" applyFont="1" applyBorder="1" applyAlignment="1" applyProtection="1">
      <alignment horizontal="center" vertical="center" wrapText="1"/>
      <protection/>
    </xf>
    <xf numFmtId="1" fontId="22" fillId="0" borderId="98" xfId="97" applyNumberFormat="1" applyFont="1" applyBorder="1" applyAlignment="1" applyProtection="1">
      <alignment horizontal="center" vertical="center" wrapText="1"/>
      <protection/>
    </xf>
    <xf numFmtId="1" fontId="22" fillId="0" borderId="99" xfId="97" applyNumberFormat="1" applyFont="1" applyBorder="1" applyAlignment="1" applyProtection="1">
      <alignment horizontal="center" vertical="center" wrapText="1"/>
      <protection/>
    </xf>
    <xf numFmtId="164" fontId="22" fillId="0" borderId="120" xfId="97" applyNumberFormat="1" applyFont="1" applyBorder="1" applyAlignment="1" applyProtection="1">
      <alignment horizontal="center" vertical="center" wrapText="1"/>
      <protection/>
    </xf>
    <xf numFmtId="165" fontId="22" fillId="0" borderId="126" xfId="97" applyNumberFormat="1" applyFont="1" applyFill="1" applyBorder="1" applyAlignment="1" applyProtection="1">
      <alignment horizontal="center" vertical="center" wrapText="1"/>
      <protection/>
    </xf>
    <xf numFmtId="165" fontId="19" fillId="0" borderId="64" xfId="95" applyNumberFormat="1" applyFont="1" applyBorder="1" applyAlignment="1" applyProtection="1">
      <alignment horizontal="center" vertical="center" wrapText="1"/>
      <protection/>
    </xf>
    <xf numFmtId="0" fontId="19" fillId="0" borderId="127" xfId="97" applyFont="1" applyFill="1" applyBorder="1" applyAlignment="1" applyProtection="1">
      <alignment horizontal="center" vertical="center" wrapText="1"/>
      <protection locked="0"/>
    </xf>
    <xf numFmtId="0" fontId="19" fillId="0" borderId="128" xfId="97" applyFont="1" applyFill="1" applyBorder="1" applyAlignment="1" applyProtection="1">
      <alignment horizontal="center" vertical="center" wrapText="1"/>
      <protection locked="0"/>
    </xf>
    <xf numFmtId="0" fontId="19" fillId="0" borderId="129" xfId="97" applyFont="1" applyFill="1" applyBorder="1" applyAlignment="1" applyProtection="1">
      <alignment horizontal="center" vertical="center" wrapText="1"/>
      <protection locked="0"/>
    </xf>
    <xf numFmtId="0" fontId="19" fillId="0" borderId="42" xfId="97" applyFont="1" applyFill="1" applyBorder="1" applyAlignment="1" applyProtection="1">
      <alignment horizontal="center" vertical="center" wrapText="1"/>
      <protection locked="0"/>
    </xf>
    <xf numFmtId="0" fontId="19" fillId="0" borderId="43" xfId="97" applyFont="1" applyFill="1" applyBorder="1" applyAlignment="1" applyProtection="1">
      <alignment horizontal="center" vertical="center" wrapText="1"/>
      <protection locked="0"/>
    </xf>
    <xf numFmtId="0" fontId="19" fillId="0" borderId="130" xfId="97" applyFont="1" applyFill="1" applyBorder="1" applyAlignment="1" applyProtection="1">
      <alignment horizontal="center" vertical="center" wrapText="1"/>
      <protection locked="0"/>
    </xf>
    <xf numFmtId="0" fontId="19" fillId="0" borderId="76" xfId="97" applyFont="1" applyFill="1" applyBorder="1" applyAlignment="1" applyProtection="1">
      <alignment horizontal="center" vertical="center" wrapText="1"/>
      <protection locked="0"/>
    </xf>
    <xf numFmtId="0" fontId="19" fillId="0" borderId="57" xfId="97" applyFont="1" applyFill="1" applyBorder="1" applyAlignment="1" applyProtection="1">
      <alignment horizontal="center" vertical="center" wrapText="1"/>
      <protection locked="0"/>
    </xf>
    <xf numFmtId="0" fontId="19" fillId="0" borderId="131" xfId="97" applyFont="1" applyFill="1" applyBorder="1" applyAlignment="1" applyProtection="1">
      <alignment horizontal="center" vertical="center" wrapText="1"/>
      <protection locked="0"/>
    </xf>
    <xf numFmtId="0" fontId="19" fillId="0" borderId="132" xfId="97" applyFont="1" applyFill="1" applyBorder="1" applyAlignment="1" applyProtection="1">
      <alignment horizontal="center" vertical="center" wrapText="1"/>
      <protection locked="0"/>
    </xf>
    <xf numFmtId="0" fontId="19" fillId="0" borderId="133" xfId="97" applyFont="1" applyFill="1" applyBorder="1" applyAlignment="1" applyProtection="1">
      <alignment horizontal="center" vertical="center" wrapText="1"/>
      <protection locked="0"/>
    </xf>
    <xf numFmtId="0" fontId="19" fillId="0" borderId="35" xfId="97" applyFont="1" applyFill="1" applyBorder="1" applyAlignment="1" applyProtection="1">
      <alignment horizontal="center" vertical="center" wrapText="1"/>
      <protection locked="0"/>
    </xf>
    <xf numFmtId="0" fontId="19" fillId="0" borderId="134" xfId="97" applyFont="1" applyFill="1" applyBorder="1" applyAlignment="1" applyProtection="1">
      <alignment horizontal="center" vertical="center" wrapText="1"/>
      <protection locked="0"/>
    </xf>
    <xf numFmtId="0" fontId="19" fillId="0" borderId="31" xfId="97" applyFont="1" applyFill="1" applyBorder="1" applyAlignment="1" applyProtection="1">
      <alignment horizontal="center" vertical="center" wrapText="1"/>
      <protection locked="0"/>
    </xf>
    <xf numFmtId="0" fontId="19" fillId="0" borderId="32" xfId="97" applyFont="1" applyFill="1" applyBorder="1" applyAlignment="1" applyProtection="1">
      <alignment horizontal="center" vertical="center" wrapText="1"/>
      <protection locked="0"/>
    </xf>
    <xf numFmtId="0" fontId="19" fillId="0" borderId="54" xfId="97" applyFont="1" applyFill="1" applyBorder="1" applyAlignment="1" applyProtection="1">
      <alignment horizontal="center" vertical="center" wrapText="1"/>
      <protection locked="0"/>
    </xf>
    <xf numFmtId="0" fontId="19" fillId="0" borderId="135" xfId="97" applyFont="1" applyFill="1" applyBorder="1" applyAlignment="1" applyProtection="1">
      <alignment horizontal="center" vertical="center" wrapText="1"/>
      <protection locked="0"/>
    </xf>
    <xf numFmtId="0" fontId="19" fillId="0" borderId="136" xfId="97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64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24" fillId="0" borderId="130" xfId="0" applyFont="1" applyBorder="1" applyAlignment="1" applyProtection="1">
      <alignment horizontal="center" vertical="center" wrapText="1"/>
      <protection locked="0"/>
    </xf>
    <xf numFmtId="0" fontId="19" fillId="0" borderId="64" xfId="95" applyFont="1" applyBorder="1" applyAlignment="1" applyProtection="1">
      <alignment horizontal="center" vertical="center" wrapText="1"/>
      <protection locked="0"/>
    </xf>
    <xf numFmtId="0" fontId="19" fillId="0" borderId="64" xfId="0" applyFont="1" applyBorder="1" applyAlignment="1" applyProtection="1">
      <alignment horizontal="center" vertical="center" wrapText="1"/>
      <protection locked="0"/>
    </xf>
    <xf numFmtId="14" fontId="28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47" xfId="96" applyFont="1" applyFill="1" applyBorder="1" applyAlignment="1">
      <alignment horizontal="center" vertical="center"/>
      <protection/>
    </xf>
    <xf numFmtId="0" fontId="19" fillId="0" borderId="98" xfId="96" applyFont="1" applyFill="1" applyBorder="1" applyAlignment="1">
      <alignment horizontal="center" vertical="center"/>
      <protection/>
    </xf>
    <xf numFmtId="0" fontId="19" fillId="0" borderId="99" xfId="96" applyFont="1" applyFill="1" applyBorder="1" applyAlignment="1">
      <alignment horizontal="center" vertical="center"/>
      <protection/>
    </xf>
    <xf numFmtId="0" fontId="19" fillId="0" borderId="100" xfId="96" applyFont="1" applyFill="1" applyBorder="1" applyAlignment="1">
      <alignment horizontal="center" vertical="center"/>
      <protection/>
    </xf>
    <xf numFmtId="0" fontId="19" fillId="0" borderId="78" xfId="96" applyFont="1" applyFill="1" applyBorder="1" applyAlignment="1">
      <alignment horizontal="center" vertical="center"/>
      <protection/>
    </xf>
    <xf numFmtId="14" fontId="23" fillId="0" borderId="137" xfId="0" applyNumberFormat="1" applyFont="1" applyFill="1" applyBorder="1" applyAlignment="1">
      <alignment horizontal="center"/>
    </xf>
    <xf numFmtId="0" fontId="23" fillId="0" borderId="137" xfId="0" applyFont="1" applyFill="1" applyBorder="1" applyAlignment="1">
      <alignment horizontal="center"/>
    </xf>
    <xf numFmtId="14" fontId="23" fillId="0" borderId="137" xfId="96" applyNumberFormat="1" applyFont="1" applyFill="1" applyBorder="1" applyAlignment="1">
      <alignment horizontal="left"/>
      <protection/>
    </xf>
    <xf numFmtId="0" fontId="36" fillId="0" borderId="137" xfId="0" applyFont="1" applyBorder="1" applyAlignment="1">
      <alignment horizontal="left"/>
    </xf>
    <xf numFmtId="0" fontId="19" fillId="0" borderId="138" xfId="96" applyFont="1" applyFill="1" applyBorder="1" applyAlignment="1">
      <alignment horizontal="center" vertical="center" wrapText="1"/>
      <protection/>
    </xf>
    <xf numFmtId="0" fontId="19" fillId="0" borderId="139" xfId="96" applyFont="1" applyFill="1" applyBorder="1" applyAlignment="1">
      <alignment horizontal="center" vertical="center" wrapText="1"/>
      <protection/>
    </xf>
    <xf numFmtId="0" fontId="19" fillId="0" borderId="30" xfId="96" applyFont="1" applyFill="1" applyBorder="1" applyAlignment="1">
      <alignment horizontal="center" vertical="center" wrapText="1"/>
      <protection/>
    </xf>
    <xf numFmtId="0" fontId="19" fillId="0" borderId="30" xfId="96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4" fillId="0" borderId="124" xfId="99" applyFont="1" applyFill="1" applyBorder="1" applyAlignment="1" applyProtection="1">
      <alignment horizontal="center"/>
      <protection locked="0"/>
    </xf>
    <xf numFmtId="0" fontId="34" fillId="0" borderId="140" xfId="99" applyFont="1" applyFill="1" applyBorder="1" applyAlignment="1" applyProtection="1">
      <alignment horizontal="center"/>
      <protection locked="0"/>
    </xf>
    <xf numFmtId="0" fontId="34" fillId="0" borderId="141" xfId="99" applyFont="1" applyFill="1" applyBorder="1" applyAlignment="1" applyProtection="1">
      <alignment horizontal="center"/>
      <protection locked="0"/>
    </xf>
    <xf numFmtId="0" fontId="34" fillId="0" borderId="28" xfId="98" applyFont="1" applyFill="1" applyBorder="1" applyAlignment="1" applyProtection="1">
      <alignment horizontal="center"/>
      <protection locked="0"/>
    </xf>
    <xf numFmtId="0" fontId="34" fillId="0" borderId="29" xfId="98" applyFont="1" applyFill="1" applyBorder="1" applyAlignment="1" applyProtection="1">
      <alignment horizontal="center"/>
      <protection locked="0"/>
    </xf>
    <xf numFmtId="0" fontId="34" fillId="0" borderId="142" xfId="98" applyFont="1" applyFill="1" applyBorder="1" applyAlignment="1" applyProtection="1">
      <alignment horizontal="center"/>
      <protection locked="0"/>
    </xf>
    <xf numFmtId="0" fontId="34" fillId="0" borderId="143" xfId="98" applyFont="1" applyFill="1" applyBorder="1" applyAlignment="1" applyProtection="1">
      <alignment horizontal="center"/>
      <protection locked="0"/>
    </xf>
    <xf numFmtId="0" fontId="34" fillId="0" borderId="142" xfId="93" applyFont="1" applyFill="1" applyBorder="1" applyAlignment="1">
      <alignment horizontal="center"/>
      <protection/>
    </xf>
    <xf numFmtId="0" fontId="34" fillId="0" borderId="143" xfId="93" applyFont="1" applyFill="1" applyBorder="1" applyAlignment="1">
      <alignment horizontal="center"/>
      <protection/>
    </xf>
    <xf numFmtId="0" fontId="34" fillId="0" borderId="144" xfId="93" applyFont="1" applyFill="1" applyBorder="1" applyAlignment="1">
      <alignment horizontal="center"/>
      <protection/>
    </xf>
    <xf numFmtId="0" fontId="34" fillId="0" borderId="51" xfId="98" applyFont="1" applyFill="1" applyBorder="1" applyAlignment="1" applyProtection="1">
      <alignment horizontal="center" vertical="center"/>
      <protection locked="0"/>
    </xf>
    <xf numFmtId="0" fontId="34" fillId="0" borderId="29" xfId="98" applyFont="1" applyFill="1" applyBorder="1" applyAlignment="1" applyProtection="1">
      <alignment horizontal="center" vertical="center"/>
      <protection locked="0"/>
    </xf>
    <xf numFmtId="0" fontId="34" fillId="0" borderId="28" xfId="98" applyFont="1" applyFill="1" applyBorder="1" applyAlignment="1" applyProtection="1">
      <alignment horizontal="center" vertical="center"/>
      <protection locked="0"/>
    </xf>
    <xf numFmtId="0" fontId="19" fillId="0" borderId="0" xfId="10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34" fillId="0" borderId="145" xfId="98" applyFont="1" applyFill="1" applyBorder="1" applyAlignment="1" applyProtection="1">
      <alignment horizontal="center" vertical="center" wrapText="1"/>
      <protection locked="0"/>
    </xf>
    <xf numFmtId="0" fontId="34" fillId="0" borderId="127" xfId="98" applyFont="1" applyFill="1" applyBorder="1" applyAlignment="1" applyProtection="1">
      <alignment horizontal="center" vertical="center" wrapText="1"/>
      <protection locked="0"/>
    </xf>
    <xf numFmtId="0" fontId="34" fillId="0" borderId="146" xfId="98" applyFont="1" applyFill="1" applyBorder="1" applyAlignment="1" applyProtection="1">
      <alignment horizontal="center" vertical="center" wrapText="1"/>
      <protection locked="0"/>
    </xf>
    <xf numFmtId="0" fontId="34" fillId="0" borderId="124" xfId="98" applyFont="1" applyFill="1" applyBorder="1" applyAlignment="1" applyProtection="1">
      <alignment horizontal="center"/>
      <protection locked="0"/>
    </xf>
    <xf numFmtId="0" fontId="34" fillId="0" borderId="140" xfId="98" applyFont="1" applyFill="1" applyBorder="1" applyAlignment="1" applyProtection="1">
      <alignment horizontal="center"/>
      <protection locked="0"/>
    </xf>
    <xf numFmtId="0" fontId="34" fillId="0" borderId="141" xfId="98" applyFont="1" applyFill="1" applyBorder="1" applyAlignment="1" applyProtection="1">
      <alignment horizontal="center"/>
      <protection locked="0"/>
    </xf>
    <xf numFmtId="0" fontId="34" fillId="0" borderId="147" xfId="93" applyFont="1" applyFill="1" applyBorder="1" applyAlignment="1">
      <alignment horizontal="center" vertical="center"/>
      <protection/>
    </xf>
    <xf numFmtId="0" fontId="34" fillId="0" borderId="140" xfId="93" applyFont="1" applyFill="1" applyBorder="1" applyAlignment="1">
      <alignment horizontal="center" vertical="center"/>
      <protection/>
    </xf>
    <xf numFmtId="0" fontId="34" fillId="0" borderId="148" xfId="93" applyFont="1" applyFill="1" applyBorder="1" applyAlignment="1">
      <alignment horizontal="center" vertical="center"/>
      <protection/>
    </xf>
    <xf numFmtId="0" fontId="34" fillId="0" borderId="52" xfId="93" applyFont="1" applyFill="1" applyBorder="1" applyAlignment="1">
      <alignment horizontal="center" vertical="center"/>
      <protection/>
    </xf>
    <xf numFmtId="0" fontId="34" fillId="0" borderId="28" xfId="93" applyFont="1" applyFill="1" applyBorder="1" applyAlignment="1">
      <alignment horizontal="center" vertical="center"/>
      <protection/>
    </xf>
    <xf numFmtId="0" fontId="34" fillId="0" borderId="50" xfId="93" applyFont="1" applyFill="1" applyBorder="1" applyAlignment="1">
      <alignment horizontal="center" vertical="center"/>
      <protection/>
    </xf>
    <xf numFmtId="0" fontId="34" fillId="0" borderId="31" xfId="99" applyFont="1" applyFill="1" applyBorder="1" applyAlignment="1" applyProtection="1">
      <alignment horizontal="left" vertical="center"/>
      <protection locked="0"/>
    </xf>
    <xf numFmtId="0" fontId="34" fillId="0" borderId="33" xfId="99" applyFont="1" applyFill="1" applyBorder="1" applyAlignment="1" applyProtection="1">
      <alignment horizontal="left" vertical="center"/>
      <protection locked="0"/>
    </xf>
    <xf numFmtId="0" fontId="34" fillId="0" borderId="31" xfId="98" applyFont="1" applyFill="1" applyBorder="1" applyAlignment="1" applyProtection="1">
      <alignment horizontal="center"/>
      <protection locked="0"/>
    </xf>
    <xf numFmtId="0" fontId="34" fillId="0" borderId="32" xfId="98" applyFont="1" applyFill="1" applyBorder="1" applyAlignment="1" applyProtection="1">
      <alignment horizontal="center"/>
      <protection locked="0"/>
    </xf>
    <xf numFmtId="0" fontId="34" fillId="0" borderId="33" xfId="98" applyFont="1" applyFill="1" applyBorder="1" applyAlignment="1" applyProtection="1">
      <alignment horizontal="center"/>
      <protection locked="0"/>
    </xf>
    <xf numFmtId="0" fontId="34" fillId="0" borderId="37" xfId="98" applyFont="1" applyFill="1" applyBorder="1" applyAlignment="1" applyProtection="1">
      <alignment horizontal="center" vertical="center" wrapText="1"/>
      <protection locked="0"/>
    </xf>
    <xf numFmtId="0" fontId="34" fillId="0" borderId="10" xfId="98" applyFont="1" applyFill="1" applyBorder="1" applyAlignment="1" applyProtection="1">
      <alignment horizontal="center"/>
      <protection locked="0"/>
    </xf>
    <xf numFmtId="0" fontId="34" fillId="0" borderId="25" xfId="98" applyFont="1" applyFill="1" applyBorder="1" applyAlignment="1" applyProtection="1">
      <alignment horizontal="center"/>
      <protection locked="0"/>
    </xf>
  </cellXfs>
  <cellStyles count="97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Общая сводка" xfId="98"/>
    <cellStyle name="Обычный_Сводка" xfId="99"/>
    <cellStyle name="Обычный_Сводка11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Y26" sqref="Y26"/>
    </sheetView>
  </sheetViews>
  <sheetFormatPr defaultColWidth="8.875" defaultRowHeight="12.75"/>
  <cols>
    <col min="1" max="1" width="20.25390625" style="223" customWidth="1"/>
    <col min="2" max="3" width="9.00390625" style="223" customWidth="1"/>
    <col min="4" max="4" width="9.25390625" style="223" customWidth="1"/>
    <col min="5" max="5" width="6.625" style="223" customWidth="1"/>
    <col min="6" max="6" width="10.75390625" style="223" customWidth="1"/>
    <col min="7" max="7" width="7.25390625" style="223" customWidth="1"/>
    <col min="8" max="8" width="8.875" style="223" customWidth="1"/>
    <col min="9" max="9" width="9.00390625" style="223" customWidth="1"/>
    <col min="10" max="10" width="6.375" style="223" customWidth="1"/>
    <col min="11" max="11" width="9.125" style="223" customWidth="1"/>
    <col min="12" max="12" width="6.25390625" style="223" customWidth="1"/>
    <col min="13" max="13" width="7.75390625" style="223" customWidth="1"/>
    <col min="14" max="14" width="8.125" style="223" customWidth="1"/>
    <col min="15" max="15" width="6.25390625" style="223" customWidth="1"/>
    <col min="16" max="16" width="7.75390625" style="223" customWidth="1"/>
    <col min="17" max="17" width="5.25390625" style="223" customWidth="1"/>
    <col min="18" max="18" width="8.25390625" style="223" hidden="1" customWidth="1"/>
    <col min="19" max="19" width="6.75390625" style="223" hidden="1" customWidth="1"/>
    <col min="20" max="20" width="0.12890625" style="223" customWidth="1"/>
    <col min="21" max="22" width="6.875" style="223" hidden="1" customWidth="1"/>
    <col min="23" max="23" width="9.00390625" style="223" customWidth="1"/>
    <col min="24" max="24" width="8.00390625" style="223" customWidth="1"/>
    <col min="25" max="25" width="6.75390625" style="223" customWidth="1"/>
    <col min="26" max="26" width="8.625" style="223" customWidth="1"/>
    <col min="27" max="27" width="8.00390625" style="223" customWidth="1"/>
    <col min="28" max="28" width="9.875" style="223" hidden="1" customWidth="1"/>
    <col min="29" max="29" width="8.625" style="223" hidden="1" customWidth="1"/>
    <col min="30" max="30" width="8.00390625" style="223" hidden="1" customWidth="1"/>
    <col min="31" max="31" width="9.00390625" style="223" hidden="1" customWidth="1"/>
    <col min="32" max="32" width="7.00390625" style="223" hidden="1" customWidth="1"/>
    <col min="33" max="33" width="9.25390625" style="223" customWidth="1"/>
    <col min="34" max="34" width="8.25390625" style="223" customWidth="1"/>
    <col min="35" max="35" width="6.75390625" style="223" customWidth="1"/>
    <col min="36" max="36" width="9.00390625" style="223" customWidth="1"/>
    <col min="37" max="37" width="6.75390625" style="223" customWidth="1"/>
    <col min="38" max="38" width="8.875" style="223" hidden="1" customWidth="1"/>
    <col min="39" max="39" width="9.25390625" style="223" hidden="1" customWidth="1"/>
    <col min="40" max="40" width="7.625" style="223" hidden="1" customWidth="1"/>
    <col min="41" max="41" width="11.00390625" style="223" hidden="1" customWidth="1"/>
    <col min="42" max="42" width="6.875" style="223" hidden="1" customWidth="1"/>
    <col min="43" max="43" width="9.875" style="223" hidden="1" customWidth="1"/>
    <col min="44" max="44" width="6.875" style="223" hidden="1" customWidth="1"/>
    <col min="45" max="45" width="6.125" style="223" hidden="1" customWidth="1"/>
    <col min="46" max="46" width="7.25390625" style="223" hidden="1" customWidth="1"/>
    <col min="47" max="47" width="6.75390625" style="223" hidden="1" customWidth="1"/>
    <col min="48" max="48" width="8.875" style="223" hidden="1" customWidth="1"/>
    <col min="49" max="49" width="8.75390625" style="223" hidden="1" customWidth="1"/>
    <col min="50" max="50" width="8.375" style="223" hidden="1" customWidth="1"/>
    <col min="51" max="52" width="8.00390625" style="223" hidden="1" customWidth="1"/>
    <col min="53" max="53" width="8.125" style="223" hidden="1" customWidth="1"/>
    <col min="54" max="54" width="7.75390625" style="223" hidden="1" customWidth="1"/>
    <col min="55" max="55" width="7.625" style="223" hidden="1" customWidth="1"/>
    <col min="56" max="56" width="8.375" style="223" hidden="1" customWidth="1"/>
    <col min="57" max="57" width="6.875" style="223" hidden="1" customWidth="1"/>
    <col min="58" max="58" width="0.12890625" style="223" hidden="1" customWidth="1"/>
    <col min="59" max="59" width="8.00390625" style="223" hidden="1" customWidth="1"/>
    <col min="60" max="60" width="7.25390625" style="223" hidden="1" customWidth="1"/>
    <col min="61" max="61" width="8.875" style="223" hidden="1" customWidth="1"/>
    <col min="62" max="62" width="13.125" style="223" hidden="1" customWidth="1"/>
    <col min="63" max="63" width="9.875" style="223" hidden="1" customWidth="1"/>
    <col min="64" max="64" width="8.625" style="223" hidden="1" customWidth="1"/>
    <col min="65" max="65" width="7.75390625" style="223" hidden="1" customWidth="1"/>
    <col min="66" max="66" width="8.625" style="223" hidden="1" customWidth="1"/>
    <col min="67" max="67" width="6.875" style="223" hidden="1" customWidth="1"/>
    <col min="68" max="68" width="9.875" style="223" hidden="1" customWidth="1"/>
    <col min="69" max="69" width="6.875" style="223" hidden="1" customWidth="1"/>
    <col min="70" max="70" width="3.875" style="223" hidden="1" customWidth="1"/>
    <col min="71" max="72" width="6.875" style="223" hidden="1" customWidth="1"/>
    <col min="73" max="76" width="8.875" style="223" hidden="1" customWidth="1"/>
    <col min="77" max="77" width="0.2421875" style="223" customWidth="1"/>
    <col min="78" max="16384" width="8.875" style="223" customWidth="1"/>
  </cols>
  <sheetData>
    <row r="1" spans="1:72" ht="19.5" customHeight="1">
      <c r="A1" s="220"/>
      <c r="B1" s="221"/>
      <c r="C1" s="448" t="s">
        <v>120</v>
      </c>
      <c r="D1" s="448"/>
      <c r="E1" s="448"/>
      <c r="F1" s="448"/>
      <c r="G1" s="448"/>
      <c r="H1" s="448"/>
      <c r="I1" s="448"/>
      <c r="J1" s="448"/>
      <c r="K1" s="448"/>
      <c r="L1" s="448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</row>
    <row r="2" spans="1:72" ht="18.75" thickBot="1">
      <c r="A2" s="221"/>
      <c r="B2" s="221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</row>
    <row r="3" spans="1:77" ht="15.75" customHeight="1" thickBot="1">
      <c r="A3" s="439" t="s">
        <v>16</v>
      </c>
      <c r="B3" s="441" t="s">
        <v>45</v>
      </c>
      <c r="C3" s="443" t="s">
        <v>46</v>
      </c>
      <c r="D3" s="444"/>
      <c r="E3" s="444"/>
      <c r="F3" s="444"/>
      <c r="G3" s="445"/>
      <c r="H3" s="446" t="s">
        <v>47</v>
      </c>
      <c r="I3" s="445"/>
      <c r="J3" s="445"/>
      <c r="K3" s="445"/>
      <c r="L3" s="445"/>
      <c r="M3" s="446" t="s">
        <v>48</v>
      </c>
      <c r="N3" s="446"/>
      <c r="O3" s="446"/>
      <c r="P3" s="446"/>
      <c r="Q3" s="446"/>
      <c r="R3" s="433" t="s">
        <v>49</v>
      </c>
      <c r="S3" s="433"/>
      <c r="T3" s="433"/>
      <c r="U3" s="433"/>
      <c r="V3" s="435"/>
      <c r="W3" s="446" t="s">
        <v>50</v>
      </c>
      <c r="X3" s="446"/>
      <c r="Y3" s="446"/>
      <c r="Z3" s="446"/>
      <c r="AA3" s="446"/>
      <c r="AB3" s="433" t="s">
        <v>51</v>
      </c>
      <c r="AC3" s="433"/>
      <c r="AD3" s="433"/>
      <c r="AE3" s="433"/>
      <c r="AF3" s="435"/>
      <c r="AG3" s="446" t="s">
        <v>52</v>
      </c>
      <c r="AH3" s="446"/>
      <c r="AI3" s="446"/>
      <c r="AJ3" s="446"/>
      <c r="AK3" s="446"/>
      <c r="AL3" s="433" t="s">
        <v>121</v>
      </c>
      <c r="AM3" s="433"/>
      <c r="AN3" s="433"/>
      <c r="AO3" s="433"/>
      <c r="AP3" s="435"/>
      <c r="AQ3" s="433" t="s">
        <v>53</v>
      </c>
      <c r="AR3" s="433"/>
      <c r="AS3" s="433"/>
      <c r="AT3" s="433"/>
      <c r="AU3" s="435"/>
      <c r="AV3" s="433" t="s">
        <v>54</v>
      </c>
      <c r="AW3" s="433"/>
      <c r="AX3" s="433"/>
      <c r="AY3" s="433"/>
      <c r="AZ3" s="433"/>
      <c r="BA3" s="433" t="s">
        <v>55</v>
      </c>
      <c r="BB3" s="433"/>
      <c r="BC3" s="433"/>
      <c r="BD3" s="433"/>
      <c r="BE3" s="434"/>
      <c r="BF3" s="436" t="s">
        <v>56</v>
      </c>
      <c r="BG3" s="437"/>
      <c r="BH3" s="437"/>
      <c r="BI3" s="437"/>
      <c r="BJ3" s="447"/>
      <c r="BK3" s="436" t="s">
        <v>57</v>
      </c>
      <c r="BL3" s="437"/>
      <c r="BM3" s="437"/>
      <c r="BN3" s="437"/>
      <c r="BO3" s="438"/>
      <c r="BP3" s="435" t="s">
        <v>58</v>
      </c>
      <c r="BQ3" s="435"/>
      <c r="BR3" s="435"/>
      <c r="BS3" s="435"/>
      <c r="BT3" s="435"/>
      <c r="BU3" s="430" t="s">
        <v>59</v>
      </c>
      <c r="BV3" s="431"/>
      <c r="BW3" s="431"/>
      <c r="BX3" s="431"/>
      <c r="BY3" s="432"/>
    </row>
    <row r="4" spans="1:77" ht="106.5" customHeight="1" thickBot="1">
      <c r="A4" s="440"/>
      <c r="B4" s="442"/>
      <c r="C4" s="225" t="s">
        <v>60</v>
      </c>
      <c r="D4" s="226" t="s">
        <v>37</v>
      </c>
      <c r="E4" s="226" t="s">
        <v>0</v>
      </c>
      <c r="F4" s="226" t="s">
        <v>38</v>
      </c>
      <c r="G4" s="227" t="s">
        <v>39</v>
      </c>
      <c r="H4" s="228" t="s">
        <v>61</v>
      </c>
      <c r="I4" s="226" t="s">
        <v>37</v>
      </c>
      <c r="J4" s="226" t="s">
        <v>0</v>
      </c>
      <c r="K4" s="226" t="s">
        <v>38</v>
      </c>
      <c r="L4" s="227" t="s">
        <v>39</v>
      </c>
      <c r="M4" s="228" t="s">
        <v>62</v>
      </c>
      <c r="N4" s="226" t="s">
        <v>37</v>
      </c>
      <c r="O4" s="226" t="s">
        <v>0</v>
      </c>
      <c r="P4" s="226" t="s">
        <v>38</v>
      </c>
      <c r="Q4" s="227" t="s">
        <v>39</v>
      </c>
      <c r="R4" s="228" t="s">
        <v>62</v>
      </c>
      <c r="S4" s="226" t="s">
        <v>37</v>
      </c>
      <c r="T4" s="226" t="s">
        <v>0</v>
      </c>
      <c r="U4" s="226" t="s">
        <v>38</v>
      </c>
      <c r="V4" s="227" t="s">
        <v>39</v>
      </c>
      <c r="W4" s="228" t="s">
        <v>63</v>
      </c>
      <c r="X4" s="226" t="s">
        <v>37</v>
      </c>
      <c r="Y4" s="226" t="s">
        <v>0</v>
      </c>
      <c r="Z4" s="226" t="s">
        <v>38</v>
      </c>
      <c r="AA4" s="227" t="s">
        <v>39</v>
      </c>
      <c r="AB4" s="228" t="s">
        <v>64</v>
      </c>
      <c r="AC4" s="226" t="s">
        <v>37</v>
      </c>
      <c r="AD4" s="226" t="s">
        <v>0</v>
      </c>
      <c r="AE4" s="226" t="s">
        <v>38</v>
      </c>
      <c r="AF4" s="227" t="s">
        <v>39</v>
      </c>
      <c r="AG4" s="228" t="s">
        <v>122</v>
      </c>
      <c r="AH4" s="226" t="s">
        <v>37</v>
      </c>
      <c r="AI4" s="226" t="s">
        <v>0</v>
      </c>
      <c r="AJ4" s="226" t="s">
        <v>38</v>
      </c>
      <c r="AK4" s="227" t="s">
        <v>39</v>
      </c>
      <c r="AL4" s="228" t="s">
        <v>66</v>
      </c>
      <c r="AM4" s="226" t="s">
        <v>37</v>
      </c>
      <c r="AN4" s="226" t="s">
        <v>0</v>
      </c>
      <c r="AO4" s="226" t="s">
        <v>38</v>
      </c>
      <c r="AP4" s="227" t="s">
        <v>39</v>
      </c>
      <c r="AQ4" s="228" t="s">
        <v>66</v>
      </c>
      <c r="AR4" s="226" t="s">
        <v>37</v>
      </c>
      <c r="AS4" s="226" t="s">
        <v>0</v>
      </c>
      <c r="AT4" s="226" t="s">
        <v>38</v>
      </c>
      <c r="AU4" s="227" t="s">
        <v>39</v>
      </c>
      <c r="AV4" s="228" t="s">
        <v>66</v>
      </c>
      <c r="AW4" s="226" t="s">
        <v>37</v>
      </c>
      <c r="AX4" s="226" t="s">
        <v>0</v>
      </c>
      <c r="AY4" s="226" t="s">
        <v>38</v>
      </c>
      <c r="AZ4" s="227" t="s">
        <v>39</v>
      </c>
      <c r="BA4" s="228" t="s">
        <v>65</v>
      </c>
      <c r="BB4" s="226" t="s">
        <v>37</v>
      </c>
      <c r="BC4" s="226" t="s">
        <v>0</v>
      </c>
      <c r="BD4" s="226" t="s">
        <v>38</v>
      </c>
      <c r="BE4" s="227" t="s">
        <v>39</v>
      </c>
      <c r="BF4" s="229" t="s">
        <v>67</v>
      </c>
      <c r="BG4" s="226" t="s">
        <v>37</v>
      </c>
      <c r="BH4" s="226" t="s">
        <v>0</v>
      </c>
      <c r="BI4" s="226" t="s">
        <v>38</v>
      </c>
      <c r="BJ4" s="226" t="s">
        <v>39</v>
      </c>
      <c r="BK4" s="230" t="s">
        <v>67</v>
      </c>
      <c r="BL4" s="231" t="s">
        <v>37</v>
      </c>
      <c r="BM4" s="231" t="s">
        <v>0</v>
      </c>
      <c r="BN4" s="231" t="s">
        <v>38</v>
      </c>
      <c r="BO4" s="232" t="s">
        <v>39</v>
      </c>
      <c r="BP4" s="233" t="s">
        <v>67</v>
      </c>
      <c r="BQ4" s="234" t="s">
        <v>37</v>
      </c>
      <c r="BR4" s="234" t="s">
        <v>0</v>
      </c>
      <c r="BS4" s="234" t="s">
        <v>38</v>
      </c>
      <c r="BT4" s="235" t="s">
        <v>39</v>
      </c>
      <c r="BU4" s="233" t="s">
        <v>67</v>
      </c>
      <c r="BV4" s="234" t="s">
        <v>37</v>
      </c>
      <c r="BW4" s="234" t="s">
        <v>0</v>
      </c>
      <c r="BX4" s="234" t="s">
        <v>38</v>
      </c>
      <c r="BY4" s="235"/>
    </row>
    <row r="5" spans="1:77" s="256" customFormat="1" ht="18" customHeight="1">
      <c r="A5" s="236" t="s">
        <v>1</v>
      </c>
      <c r="B5" s="360"/>
      <c r="C5" s="361"/>
      <c r="D5" s="362"/>
      <c r="E5" s="363"/>
      <c r="F5" s="362"/>
      <c r="G5" s="364"/>
      <c r="H5" s="365"/>
      <c r="I5" s="362"/>
      <c r="J5" s="366"/>
      <c r="K5" s="362"/>
      <c r="L5" s="364"/>
      <c r="M5" s="367"/>
      <c r="N5" s="368"/>
      <c r="O5" s="363"/>
      <c r="P5" s="368"/>
      <c r="Q5" s="364"/>
      <c r="R5" s="369"/>
      <c r="S5" s="370"/>
      <c r="T5" s="363"/>
      <c r="U5" s="370"/>
      <c r="V5" s="364"/>
      <c r="W5" s="371"/>
      <c r="X5" s="370"/>
      <c r="Y5" s="363"/>
      <c r="Z5" s="370"/>
      <c r="AA5" s="364"/>
      <c r="AB5" s="372"/>
      <c r="AC5" s="370"/>
      <c r="AD5" s="363"/>
      <c r="AE5" s="370"/>
      <c r="AF5" s="364"/>
      <c r="AG5" s="372"/>
      <c r="AH5" s="370"/>
      <c r="AI5" s="363"/>
      <c r="AJ5" s="370"/>
      <c r="AK5" s="364"/>
      <c r="AL5" s="244"/>
      <c r="AM5" s="243"/>
      <c r="AN5" s="238"/>
      <c r="AO5" s="243"/>
      <c r="AP5" s="245"/>
      <c r="AQ5" s="246"/>
      <c r="AR5" s="237"/>
      <c r="AS5" s="237"/>
      <c r="AT5" s="237"/>
      <c r="AU5" s="245"/>
      <c r="AV5" s="240"/>
      <c r="AW5" s="237"/>
      <c r="AX5" s="237"/>
      <c r="AY5" s="237"/>
      <c r="AZ5" s="245"/>
      <c r="BA5" s="242"/>
      <c r="BB5" s="243"/>
      <c r="BC5" s="238"/>
      <c r="BD5" s="243"/>
      <c r="BE5" s="239"/>
      <c r="BF5" s="247"/>
      <c r="BG5" s="237"/>
      <c r="BH5" s="237"/>
      <c r="BI5" s="237"/>
      <c r="BJ5" s="245"/>
      <c r="BK5" s="248"/>
      <c r="BL5" s="249"/>
      <c r="BM5" s="249"/>
      <c r="BN5" s="249"/>
      <c r="BO5" s="250"/>
      <c r="BP5" s="251"/>
      <c r="BQ5" s="241"/>
      <c r="BR5" s="241"/>
      <c r="BS5" s="241"/>
      <c r="BT5" s="252"/>
      <c r="BU5" s="253"/>
      <c r="BV5" s="254"/>
      <c r="BW5" s="254"/>
      <c r="BX5" s="254"/>
      <c r="BY5" s="255"/>
    </row>
    <row r="6" spans="1:77" s="256" customFormat="1" ht="15.75" customHeight="1">
      <c r="A6" s="257" t="s">
        <v>17</v>
      </c>
      <c r="B6" s="258">
        <v>244</v>
      </c>
      <c r="C6" s="373">
        <f>SUM(H6+M6+R6+W6+AB6+AG6+AL6+AQ6+AV6+BA6+BF6+BK6+BP6+BU6)</f>
        <v>6891</v>
      </c>
      <c r="D6" s="374">
        <f>I6+N6+S6+X6+AC6+AH6+AM6+AR6+AW6+BB6+BG6+BL6+BQ6+BV6</f>
        <v>569</v>
      </c>
      <c r="E6" s="375">
        <f>D6/C6*100</f>
        <v>8.257147003337687</v>
      </c>
      <c r="F6" s="374">
        <f>K6+P6+U6+Z6+AE6+AJ6+AO6+AT6+AY6+BD6+BI6+BN6+BS6+BX6</f>
        <v>797</v>
      </c>
      <c r="G6" s="376">
        <f>F6/D6*10</f>
        <v>14.007029876977153</v>
      </c>
      <c r="H6" s="377">
        <v>2439</v>
      </c>
      <c r="I6" s="378">
        <v>524</v>
      </c>
      <c r="J6" s="379">
        <f>I6/H6*100</f>
        <v>21.484214842148422</v>
      </c>
      <c r="K6" s="261">
        <v>743</v>
      </c>
      <c r="L6" s="380">
        <f>K6/I6*10</f>
        <v>14.1793893129771</v>
      </c>
      <c r="M6" s="25">
        <v>255</v>
      </c>
      <c r="N6" s="263">
        <v>45</v>
      </c>
      <c r="O6" s="379">
        <f>N6/M6*100</f>
        <v>17.647058823529413</v>
      </c>
      <c r="P6" s="263">
        <v>54</v>
      </c>
      <c r="Q6" s="376">
        <f>P6/N6*10</f>
        <v>12</v>
      </c>
      <c r="R6" s="10"/>
      <c r="S6" s="381"/>
      <c r="T6" s="382"/>
      <c r="U6" s="381"/>
      <c r="V6" s="376"/>
      <c r="W6" s="200">
        <v>230</v>
      </c>
      <c r="X6" s="9"/>
      <c r="Y6" s="379"/>
      <c r="Z6" s="261"/>
      <c r="AA6" s="376"/>
      <c r="AB6" s="383">
        <v>549</v>
      </c>
      <c r="AC6" s="384"/>
      <c r="AD6" s="385">
        <f aca="true" t="shared" si="0" ref="AD6:AD16">AC6/AB6*100</f>
        <v>0</v>
      </c>
      <c r="AE6" s="384"/>
      <c r="AF6" s="386"/>
      <c r="AG6" s="383">
        <v>160</v>
      </c>
      <c r="AH6" s="387"/>
      <c r="AI6" s="388"/>
      <c r="AJ6" s="387"/>
      <c r="AK6" s="389"/>
      <c r="AL6" s="266">
        <v>2748</v>
      </c>
      <c r="AM6" s="267"/>
      <c r="AN6" s="269"/>
      <c r="AO6" s="267"/>
      <c r="AP6" s="262"/>
      <c r="AQ6" s="270">
        <v>90</v>
      </c>
      <c r="AR6" s="271"/>
      <c r="AS6" s="271"/>
      <c r="AT6" s="271"/>
      <c r="AU6" s="272"/>
      <c r="AV6" s="273">
        <v>120</v>
      </c>
      <c r="AW6" s="271"/>
      <c r="AX6" s="271"/>
      <c r="AY6" s="271"/>
      <c r="AZ6" s="272"/>
      <c r="BA6" s="266">
        <v>250</v>
      </c>
      <c r="BB6" s="274"/>
      <c r="BC6" s="260"/>
      <c r="BD6" s="274"/>
      <c r="BE6" s="262"/>
      <c r="BF6" s="275">
        <v>50</v>
      </c>
      <c r="BG6" s="276"/>
      <c r="BH6" s="276"/>
      <c r="BI6" s="276"/>
      <c r="BJ6" s="272"/>
      <c r="BK6" s="273"/>
      <c r="BL6" s="271"/>
      <c r="BM6" s="271"/>
      <c r="BN6" s="271"/>
      <c r="BO6" s="272"/>
      <c r="BP6" s="277"/>
      <c r="BQ6" s="276"/>
      <c r="BR6" s="276"/>
      <c r="BS6" s="276"/>
      <c r="BT6" s="278"/>
      <c r="BU6" s="279"/>
      <c r="BV6" s="280"/>
      <c r="BW6" s="280"/>
      <c r="BX6" s="280"/>
      <c r="BY6" s="281"/>
    </row>
    <row r="7" spans="1:77" s="256" customFormat="1" ht="15.75" customHeight="1">
      <c r="A7" s="257" t="s">
        <v>18</v>
      </c>
      <c r="B7" s="258">
        <v>1061</v>
      </c>
      <c r="C7" s="373">
        <f aca="true" t="shared" si="1" ref="C7:C25">SUM(H7+M7+R7+W7+AB7+AG7+AL7+AQ7+AV7+BA7+BF7+BK7+BP7+BU7)</f>
        <v>21736</v>
      </c>
      <c r="D7" s="374">
        <f aca="true" t="shared" si="2" ref="D7:D25">I7+N7+S7+X7+AC7+AH7+AM7+AR7+AW7+BB7+BG7+BL7+BQ7+BV7</f>
        <v>3323</v>
      </c>
      <c r="E7" s="375">
        <f>D7/C7*100</f>
        <v>15.288001472211999</v>
      </c>
      <c r="F7" s="374">
        <f aca="true" t="shared" si="3" ref="F7:F25">K7+P7+U7+Z7+AE7+AJ7+AO7+AT7+AY7+BD7+BI7+BN7+BS7+BX7</f>
        <v>6749</v>
      </c>
      <c r="G7" s="376">
        <f>F7/D7*10</f>
        <v>20.309960878724045</v>
      </c>
      <c r="H7" s="377">
        <v>9463</v>
      </c>
      <c r="I7" s="378">
        <v>3273</v>
      </c>
      <c r="J7" s="379">
        <f>I7/H7*100</f>
        <v>34.58734016696608</v>
      </c>
      <c r="K7" s="261">
        <v>6705</v>
      </c>
      <c r="L7" s="380">
        <f>K7/I7*10</f>
        <v>20.485792850595782</v>
      </c>
      <c r="M7" s="25">
        <v>1469</v>
      </c>
      <c r="N7" s="263"/>
      <c r="O7" s="379"/>
      <c r="P7" s="263"/>
      <c r="Q7" s="376"/>
      <c r="R7" s="10"/>
      <c r="S7" s="381"/>
      <c r="T7" s="382"/>
      <c r="U7" s="381"/>
      <c r="V7" s="376"/>
      <c r="W7" s="200">
        <v>544</v>
      </c>
      <c r="X7" s="9">
        <v>50</v>
      </c>
      <c r="Y7" s="379">
        <f>X7/W7*100</f>
        <v>9.191176470588236</v>
      </c>
      <c r="Z7" s="261">
        <v>44</v>
      </c>
      <c r="AA7" s="376">
        <f>Z7/X7*10</f>
        <v>8.8</v>
      </c>
      <c r="AB7" s="383">
        <v>3125</v>
      </c>
      <c r="AC7" s="384"/>
      <c r="AD7" s="385">
        <f t="shared" si="0"/>
        <v>0</v>
      </c>
      <c r="AE7" s="384"/>
      <c r="AF7" s="386"/>
      <c r="AG7" s="383">
        <v>4886</v>
      </c>
      <c r="AH7" s="387"/>
      <c r="AI7" s="388"/>
      <c r="AJ7" s="387"/>
      <c r="AK7" s="389"/>
      <c r="AL7" s="266">
        <v>2022</v>
      </c>
      <c r="AM7" s="267"/>
      <c r="AN7" s="269"/>
      <c r="AO7" s="267"/>
      <c r="AP7" s="262"/>
      <c r="AQ7" s="270">
        <v>35</v>
      </c>
      <c r="AR7" s="271"/>
      <c r="AS7" s="271"/>
      <c r="AT7" s="271"/>
      <c r="AU7" s="272"/>
      <c r="AV7" s="273"/>
      <c r="AW7" s="271"/>
      <c r="AX7" s="271"/>
      <c r="AY7" s="271"/>
      <c r="AZ7" s="272"/>
      <c r="BA7" s="266">
        <v>28</v>
      </c>
      <c r="BB7" s="274"/>
      <c r="BC7" s="260"/>
      <c r="BD7" s="274"/>
      <c r="BE7" s="262"/>
      <c r="BF7" s="275">
        <v>45</v>
      </c>
      <c r="BG7" s="276"/>
      <c r="BH7" s="276"/>
      <c r="BI7" s="276"/>
      <c r="BJ7" s="272"/>
      <c r="BK7" s="273"/>
      <c r="BL7" s="271"/>
      <c r="BM7" s="271"/>
      <c r="BN7" s="271"/>
      <c r="BO7" s="272"/>
      <c r="BP7" s="277">
        <v>59</v>
      </c>
      <c r="BQ7" s="276"/>
      <c r="BR7" s="276"/>
      <c r="BS7" s="276"/>
      <c r="BT7" s="278"/>
      <c r="BU7" s="279">
        <v>60</v>
      </c>
      <c r="BV7" s="280"/>
      <c r="BW7" s="280"/>
      <c r="BX7" s="280"/>
      <c r="BY7" s="281"/>
    </row>
    <row r="8" spans="1:77" s="256" customFormat="1" ht="15.75" customHeight="1">
      <c r="A8" s="257" t="s">
        <v>2</v>
      </c>
      <c r="B8" s="258">
        <v>223</v>
      </c>
      <c r="C8" s="373">
        <f t="shared" si="1"/>
        <v>5957</v>
      </c>
      <c r="D8" s="374">
        <f t="shared" si="2"/>
        <v>623</v>
      </c>
      <c r="E8" s="375">
        <f>D8/C8*100</f>
        <v>10.45828437132785</v>
      </c>
      <c r="F8" s="374">
        <f t="shared" si="3"/>
        <v>891</v>
      </c>
      <c r="G8" s="376">
        <f>F8/D8*10</f>
        <v>14.301765650080256</v>
      </c>
      <c r="H8" s="377">
        <v>1710</v>
      </c>
      <c r="I8" s="378">
        <v>433</v>
      </c>
      <c r="J8" s="379">
        <f>I8/H8*100</f>
        <v>25.321637426900583</v>
      </c>
      <c r="K8" s="261">
        <v>650</v>
      </c>
      <c r="L8" s="380">
        <f>K8/I8*10</f>
        <v>15.011547344110854</v>
      </c>
      <c r="M8" s="25">
        <v>420</v>
      </c>
      <c r="N8" s="263">
        <v>190</v>
      </c>
      <c r="O8" s="379">
        <f>N8/M8*100</f>
        <v>45.23809523809524</v>
      </c>
      <c r="P8" s="263">
        <v>241</v>
      </c>
      <c r="Q8" s="376">
        <f>P8/N8*10</f>
        <v>12.68421052631579</v>
      </c>
      <c r="R8" s="10">
        <v>80</v>
      </c>
      <c r="S8" s="381"/>
      <c r="T8" s="382"/>
      <c r="U8" s="381"/>
      <c r="V8" s="376"/>
      <c r="W8" s="200"/>
      <c r="X8" s="9"/>
      <c r="Y8" s="379"/>
      <c r="Z8" s="261"/>
      <c r="AA8" s="376"/>
      <c r="AB8" s="383">
        <v>777</v>
      </c>
      <c r="AC8" s="384"/>
      <c r="AD8" s="385">
        <f t="shared" si="0"/>
        <v>0</v>
      </c>
      <c r="AE8" s="384"/>
      <c r="AF8" s="386"/>
      <c r="AG8" s="383">
        <v>787</v>
      </c>
      <c r="AH8" s="387"/>
      <c r="AI8" s="388"/>
      <c r="AJ8" s="387"/>
      <c r="AK8" s="389"/>
      <c r="AL8" s="266">
        <v>1000</v>
      </c>
      <c r="AM8" s="267"/>
      <c r="AN8" s="269"/>
      <c r="AO8" s="267"/>
      <c r="AP8" s="262"/>
      <c r="AQ8" s="270"/>
      <c r="AR8" s="271"/>
      <c r="AS8" s="271"/>
      <c r="AT8" s="271"/>
      <c r="AU8" s="272"/>
      <c r="AV8" s="273"/>
      <c r="AW8" s="271"/>
      <c r="AX8" s="271"/>
      <c r="AY8" s="271"/>
      <c r="AZ8" s="272"/>
      <c r="BA8" s="266">
        <v>483</v>
      </c>
      <c r="BB8" s="274"/>
      <c r="BC8" s="260"/>
      <c r="BD8" s="274"/>
      <c r="BE8" s="262"/>
      <c r="BF8" s="275"/>
      <c r="BG8" s="276"/>
      <c r="BH8" s="276"/>
      <c r="BI8" s="276"/>
      <c r="BJ8" s="272"/>
      <c r="BK8" s="273"/>
      <c r="BL8" s="271"/>
      <c r="BM8" s="271"/>
      <c r="BN8" s="271"/>
      <c r="BO8" s="272"/>
      <c r="BP8" s="277"/>
      <c r="BQ8" s="276"/>
      <c r="BR8" s="276"/>
      <c r="BS8" s="276"/>
      <c r="BT8" s="278"/>
      <c r="BU8" s="279">
        <v>700</v>
      </c>
      <c r="BV8" s="280"/>
      <c r="BW8" s="280"/>
      <c r="BX8" s="280"/>
      <c r="BY8" s="281"/>
    </row>
    <row r="9" spans="1:77" s="256" customFormat="1" ht="15.75" customHeight="1">
      <c r="A9" s="257" t="s">
        <v>3</v>
      </c>
      <c r="B9" s="258">
        <v>1056</v>
      </c>
      <c r="C9" s="373">
        <f t="shared" si="1"/>
        <v>20924</v>
      </c>
      <c r="D9" s="374">
        <f t="shared" si="2"/>
        <v>4289</v>
      </c>
      <c r="E9" s="375">
        <f aca="true" t="shared" si="4" ref="E9:E18">D9/C9*100</f>
        <v>20.497992735614606</v>
      </c>
      <c r="F9" s="374">
        <f t="shared" si="3"/>
        <v>11369</v>
      </c>
      <c r="G9" s="376">
        <f aca="true" t="shared" si="5" ref="G9:G18">F9/D9*10</f>
        <v>26.507344369316858</v>
      </c>
      <c r="H9" s="377">
        <v>11217</v>
      </c>
      <c r="I9" s="378">
        <v>4289</v>
      </c>
      <c r="J9" s="379">
        <f aca="true" t="shared" si="6" ref="J9:J18">I9/H9*100</f>
        <v>38.236605152892935</v>
      </c>
      <c r="K9" s="261">
        <v>11369</v>
      </c>
      <c r="L9" s="380">
        <f>K9/I9*10</f>
        <v>26.507344369316858</v>
      </c>
      <c r="M9" s="25">
        <v>929</v>
      </c>
      <c r="N9" s="263"/>
      <c r="O9" s="379"/>
      <c r="P9" s="263"/>
      <c r="Q9" s="376"/>
      <c r="R9" s="10"/>
      <c r="S9" s="381"/>
      <c r="T9" s="382"/>
      <c r="U9" s="381"/>
      <c r="V9" s="376"/>
      <c r="W9" s="200">
        <v>770</v>
      </c>
      <c r="X9" s="9"/>
      <c r="Y9" s="379"/>
      <c r="Z9" s="261"/>
      <c r="AA9" s="376"/>
      <c r="AB9" s="383">
        <v>3796</v>
      </c>
      <c r="AC9" s="384"/>
      <c r="AD9" s="385">
        <f t="shared" si="0"/>
        <v>0</v>
      </c>
      <c r="AE9" s="384"/>
      <c r="AF9" s="386"/>
      <c r="AG9" s="383">
        <v>2941</v>
      </c>
      <c r="AH9" s="387"/>
      <c r="AI9" s="388"/>
      <c r="AJ9" s="387"/>
      <c r="AK9" s="389"/>
      <c r="AL9" s="266">
        <v>1088</v>
      </c>
      <c r="AM9" s="267"/>
      <c r="AN9" s="269"/>
      <c r="AO9" s="267"/>
      <c r="AP9" s="262"/>
      <c r="AQ9" s="270">
        <v>35</v>
      </c>
      <c r="AR9" s="271"/>
      <c r="AS9" s="271"/>
      <c r="AT9" s="271"/>
      <c r="AU9" s="272"/>
      <c r="AV9" s="273">
        <v>30</v>
      </c>
      <c r="AW9" s="271"/>
      <c r="AX9" s="271"/>
      <c r="AY9" s="271"/>
      <c r="AZ9" s="272"/>
      <c r="BA9" s="266"/>
      <c r="BB9" s="274"/>
      <c r="BC9" s="260"/>
      <c r="BD9" s="274"/>
      <c r="BE9" s="262"/>
      <c r="BF9" s="275"/>
      <c r="BG9" s="276"/>
      <c r="BH9" s="276"/>
      <c r="BI9" s="276"/>
      <c r="BJ9" s="272"/>
      <c r="BK9" s="273">
        <v>98</v>
      </c>
      <c r="BL9" s="271"/>
      <c r="BM9" s="271"/>
      <c r="BN9" s="271"/>
      <c r="BO9" s="272"/>
      <c r="BP9" s="277"/>
      <c r="BQ9" s="276"/>
      <c r="BR9" s="276"/>
      <c r="BS9" s="276"/>
      <c r="BT9" s="278"/>
      <c r="BU9" s="279">
        <v>20</v>
      </c>
      <c r="BV9" s="280"/>
      <c r="BW9" s="280"/>
      <c r="BX9" s="280"/>
      <c r="BY9" s="281"/>
    </row>
    <row r="10" spans="1:77" s="256" customFormat="1" ht="15" customHeight="1">
      <c r="A10" s="257" t="s">
        <v>19</v>
      </c>
      <c r="B10" s="258">
        <v>1712</v>
      </c>
      <c r="C10" s="373">
        <f t="shared" si="1"/>
        <v>29991</v>
      </c>
      <c r="D10" s="374">
        <f t="shared" si="2"/>
        <v>6112</v>
      </c>
      <c r="E10" s="375">
        <f t="shared" si="4"/>
        <v>20.379447167483576</v>
      </c>
      <c r="F10" s="374">
        <f t="shared" si="3"/>
        <v>14085</v>
      </c>
      <c r="G10" s="376">
        <f t="shared" si="5"/>
        <v>23.04482984293194</v>
      </c>
      <c r="H10" s="377">
        <v>14593</v>
      </c>
      <c r="I10" s="378">
        <v>5510</v>
      </c>
      <c r="J10" s="379">
        <f t="shared" si="6"/>
        <v>37.75782909614199</v>
      </c>
      <c r="K10" s="261">
        <v>12899</v>
      </c>
      <c r="L10" s="380">
        <f aca="true" t="shared" si="7" ref="L10:L18">K10/I10*10</f>
        <v>23.41016333938294</v>
      </c>
      <c r="M10" s="25">
        <v>962</v>
      </c>
      <c r="N10" s="263">
        <v>602</v>
      </c>
      <c r="O10" s="379">
        <f>N10/M10*100</f>
        <v>62.57796257796257</v>
      </c>
      <c r="P10" s="263">
        <v>1186</v>
      </c>
      <c r="Q10" s="376">
        <f>P10/N10*10</f>
        <v>19.700996677740864</v>
      </c>
      <c r="R10" s="10"/>
      <c r="S10" s="381"/>
      <c r="T10" s="382"/>
      <c r="U10" s="381"/>
      <c r="V10" s="376"/>
      <c r="W10" s="200">
        <v>588</v>
      </c>
      <c r="X10" s="9"/>
      <c r="Y10" s="379"/>
      <c r="Z10" s="261"/>
      <c r="AA10" s="376"/>
      <c r="AB10" s="383">
        <v>5482</v>
      </c>
      <c r="AC10" s="384"/>
      <c r="AD10" s="385">
        <f t="shared" si="0"/>
        <v>0</v>
      </c>
      <c r="AE10" s="384"/>
      <c r="AF10" s="386"/>
      <c r="AG10" s="383">
        <v>3813</v>
      </c>
      <c r="AH10" s="387"/>
      <c r="AI10" s="388"/>
      <c r="AJ10" s="387"/>
      <c r="AK10" s="389"/>
      <c r="AL10" s="266">
        <v>3651</v>
      </c>
      <c r="AM10" s="267"/>
      <c r="AN10" s="269"/>
      <c r="AO10" s="267"/>
      <c r="AP10" s="262"/>
      <c r="AQ10" s="270">
        <v>137</v>
      </c>
      <c r="AR10" s="271"/>
      <c r="AS10" s="271"/>
      <c r="AT10" s="271"/>
      <c r="AU10" s="272"/>
      <c r="AV10" s="273">
        <v>174</v>
      </c>
      <c r="AW10" s="271"/>
      <c r="AX10" s="271"/>
      <c r="AY10" s="271"/>
      <c r="AZ10" s="272"/>
      <c r="BA10" s="266">
        <v>555</v>
      </c>
      <c r="BB10" s="274"/>
      <c r="BC10" s="260"/>
      <c r="BD10" s="274"/>
      <c r="BE10" s="262"/>
      <c r="BF10" s="275"/>
      <c r="BG10" s="276"/>
      <c r="BH10" s="276"/>
      <c r="BI10" s="276"/>
      <c r="BJ10" s="272"/>
      <c r="BK10" s="273">
        <v>36</v>
      </c>
      <c r="BL10" s="271"/>
      <c r="BM10" s="271"/>
      <c r="BN10" s="271"/>
      <c r="BO10" s="272"/>
      <c r="BP10" s="277"/>
      <c r="BQ10" s="276"/>
      <c r="BR10" s="276"/>
      <c r="BS10" s="276"/>
      <c r="BT10" s="278"/>
      <c r="BU10" s="279"/>
      <c r="BV10" s="280"/>
      <c r="BW10" s="280"/>
      <c r="BX10" s="280"/>
      <c r="BY10" s="281"/>
    </row>
    <row r="11" spans="1:77" s="256" customFormat="1" ht="15.75" customHeight="1">
      <c r="A11" s="257" t="s">
        <v>4</v>
      </c>
      <c r="B11" s="258">
        <v>2207</v>
      </c>
      <c r="C11" s="373">
        <f t="shared" si="1"/>
        <v>57460</v>
      </c>
      <c r="D11" s="374">
        <f t="shared" si="2"/>
        <v>6969</v>
      </c>
      <c r="E11" s="375">
        <f t="shared" si="4"/>
        <v>12.128437173686041</v>
      </c>
      <c r="F11" s="374">
        <f t="shared" si="3"/>
        <v>17259</v>
      </c>
      <c r="G11" s="376">
        <f t="shared" si="5"/>
        <v>24.765389582436505</v>
      </c>
      <c r="H11" s="377">
        <v>24191</v>
      </c>
      <c r="I11" s="378">
        <v>6969</v>
      </c>
      <c r="J11" s="379">
        <f t="shared" si="6"/>
        <v>28.808234467363896</v>
      </c>
      <c r="K11" s="261">
        <v>17259</v>
      </c>
      <c r="L11" s="380">
        <f t="shared" si="7"/>
        <v>24.765389582436505</v>
      </c>
      <c r="M11" s="25">
        <v>1092</v>
      </c>
      <c r="N11" s="263"/>
      <c r="O11" s="379"/>
      <c r="P11" s="263"/>
      <c r="Q11" s="376"/>
      <c r="R11" s="10"/>
      <c r="S11" s="381"/>
      <c r="T11" s="382"/>
      <c r="U11" s="381"/>
      <c r="V11" s="376"/>
      <c r="W11" s="200">
        <v>1871</v>
      </c>
      <c r="X11" s="9"/>
      <c r="Y11" s="379"/>
      <c r="Z11" s="261"/>
      <c r="AA11" s="376"/>
      <c r="AB11" s="383">
        <v>16556</v>
      </c>
      <c r="AC11" s="384"/>
      <c r="AD11" s="385">
        <f t="shared" si="0"/>
        <v>0</v>
      </c>
      <c r="AE11" s="384"/>
      <c r="AF11" s="386"/>
      <c r="AG11" s="383">
        <v>11732</v>
      </c>
      <c r="AH11" s="387"/>
      <c r="AI11" s="388"/>
      <c r="AJ11" s="387"/>
      <c r="AK11" s="389"/>
      <c r="AL11" s="266">
        <v>1141</v>
      </c>
      <c r="AM11" s="267"/>
      <c r="AN11" s="269"/>
      <c r="AO11" s="267"/>
      <c r="AP11" s="262"/>
      <c r="AQ11" s="270">
        <v>141</v>
      </c>
      <c r="AR11" s="271"/>
      <c r="AS11" s="271"/>
      <c r="AT11" s="271"/>
      <c r="AU11" s="272"/>
      <c r="AV11" s="273">
        <v>0</v>
      </c>
      <c r="AW11" s="271"/>
      <c r="AX11" s="271"/>
      <c r="AY11" s="271"/>
      <c r="AZ11" s="272"/>
      <c r="BA11" s="266">
        <v>710</v>
      </c>
      <c r="BB11" s="274"/>
      <c r="BC11" s="260"/>
      <c r="BD11" s="274"/>
      <c r="BE11" s="262"/>
      <c r="BF11" s="275">
        <v>10</v>
      </c>
      <c r="BG11" s="276"/>
      <c r="BH11" s="276"/>
      <c r="BI11" s="276"/>
      <c r="BJ11" s="272"/>
      <c r="BK11" s="273"/>
      <c r="BL11" s="271"/>
      <c r="BM11" s="271"/>
      <c r="BN11" s="271"/>
      <c r="BO11" s="272"/>
      <c r="BP11" s="277">
        <v>16</v>
      </c>
      <c r="BQ11" s="276"/>
      <c r="BR11" s="276"/>
      <c r="BS11" s="276"/>
      <c r="BT11" s="278"/>
      <c r="BU11" s="279"/>
      <c r="BV11" s="280"/>
      <c r="BW11" s="280"/>
      <c r="BX11" s="280"/>
      <c r="BY11" s="281"/>
    </row>
    <row r="12" spans="1:77" s="256" customFormat="1" ht="15" customHeight="1">
      <c r="A12" s="257" t="s">
        <v>5</v>
      </c>
      <c r="B12" s="258">
        <v>4507</v>
      </c>
      <c r="C12" s="373">
        <f t="shared" si="1"/>
        <v>79621</v>
      </c>
      <c r="D12" s="374">
        <f t="shared" si="2"/>
        <v>18720</v>
      </c>
      <c r="E12" s="375">
        <f t="shared" si="4"/>
        <v>23.51138518732495</v>
      </c>
      <c r="F12" s="374">
        <f t="shared" si="3"/>
        <v>52798</v>
      </c>
      <c r="G12" s="376">
        <f t="shared" si="5"/>
        <v>28.20405982905983</v>
      </c>
      <c r="H12" s="377">
        <v>36255</v>
      </c>
      <c r="I12" s="378">
        <v>18415</v>
      </c>
      <c r="J12" s="379">
        <f t="shared" si="6"/>
        <v>50.79299406978348</v>
      </c>
      <c r="K12" s="261">
        <v>52048</v>
      </c>
      <c r="L12" s="380">
        <f t="shared" si="7"/>
        <v>28.263915286451265</v>
      </c>
      <c r="M12" s="25">
        <v>6222</v>
      </c>
      <c r="N12" s="263">
        <v>260</v>
      </c>
      <c r="O12" s="379">
        <f>N12/M12*100</f>
        <v>4.178720668595307</v>
      </c>
      <c r="P12" s="263">
        <v>568</v>
      </c>
      <c r="Q12" s="376">
        <f>P12/N12*10</f>
        <v>21.846153846153843</v>
      </c>
      <c r="R12" s="10"/>
      <c r="S12" s="381"/>
      <c r="T12" s="382"/>
      <c r="U12" s="381"/>
      <c r="V12" s="376"/>
      <c r="W12" s="200">
        <v>2141</v>
      </c>
      <c r="X12" s="9"/>
      <c r="Y12" s="379"/>
      <c r="Z12" s="261"/>
      <c r="AA12" s="376"/>
      <c r="AB12" s="383">
        <v>12120</v>
      </c>
      <c r="AC12" s="384"/>
      <c r="AD12" s="385">
        <f t="shared" si="0"/>
        <v>0</v>
      </c>
      <c r="AE12" s="384"/>
      <c r="AF12" s="386"/>
      <c r="AG12" s="383">
        <v>18130</v>
      </c>
      <c r="AH12" s="387">
        <v>45</v>
      </c>
      <c r="AI12" s="388">
        <f>AH12/AG12*100</f>
        <v>0.2482073910645339</v>
      </c>
      <c r="AJ12" s="387">
        <v>182</v>
      </c>
      <c r="AK12" s="389">
        <f>AJ12/AH12*10</f>
        <v>40.44444444444444</v>
      </c>
      <c r="AL12" s="266">
        <v>4291</v>
      </c>
      <c r="AM12" s="267"/>
      <c r="AN12" s="269"/>
      <c r="AO12" s="267"/>
      <c r="AP12" s="262"/>
      <c r="AQ12" s="270">
        <v>140</v>
      </c>
      <c r="AR12" s="271"/>
      <c r="AS12" s="271"/>
      <c r="AT12" s="271"/>
      <c r="AU12" s="272"/>
      <c r="AV12" s="273">
        <v>32</v>
      </c>
      <c r="AW12" s="271"/>
      <c r="AX12" s="271"/>
      <c r="AY12" s="271"/>
      <c r="AZ12" s="272"/>
      <c r="BA12" s="266">
        <v>290</v>
      </c>
      <c r="BB12" s="274"/>
      <c r="BC12" s="260"/>
      <c r="BD12" s="274"/>
      <c r="BE12" s="262"/>
      <c r="BF12" s="275"/>
      <c r="BG12" s="276"/>
      <c r="BH12" s="276"/>
      <c r="BI12" s="276"/>
      <c r="BJ12" s="272"/>
      <c r="BK12" s="273"/>
      <c r="BL12" s="271"/>
      <c r="BM12" s="271"/>
      <c r="BN12" s="271"/>
      <c r="BO12" s="272"/>
      <c r="BP12" s="277"/>
      <c r="BQ12" s="276"/>
      <c r="BR12" s="276"/>
      <c r="BS12" s="276"/>
      <c r="BT12" s="278"/>
      <c r="BU12" s="279"/>
      <c r="BV12" s="280"/>
      <c r="BW12" s="280"/>
      <c r="BX12" s="280"/>
      <c r="BY12" s="281"/>
    </row>
    <row r="13" spans="1:77" s="256" customFormat="1" ht="16.5" customHeight="1">
      <c r="A13" s="257" t="s">
        <v>6</v>
      </c>
      <c r="B13" s="258">
        <v>1011</v>
      </c>
      <c r="C13" s="373">
        <f t="shared" si="1"/>
        <v>20643</v>
      </c>
      <c r="D13" s="374">
        <f t="shared" si="2"/>
        <v>4025</v>
      </c>
      <c r="E13" s="375">
        <f t="shared" si="4"/>
        <v>19.49813496100373</v>
      </c>
      <c r="F13" s="374">
        <f t="shared" si="3"/>
        <v>7955</v>
      </c>
      <c r="G13" s="376">
        <f t="shared" si="5"/>
        <v>19.763975155279503</v>
      </c>
      <c r="H13" s="377">
        <v>13120</v>
      </c>
      <c r="I13" s="378">
        <v>4025</v>
      </c>
      <c r="J13" s="379">
        <f t="shared" si="6"/>
        <v>30.678353658536583</v>
      </c>
      <c r="K13" s="261">
        <v>7955</v>
      </c>
      <c r="L13" s="380">
        <f t="shared" si="7"/>
        <v>19.763975155279503</v>
      </c>
      <c r="M13" s="25">
        <v>432</v>
      </c>
      <c r="N13" s="263"/>
      <c r="O13" s="379"/>
      <c r="P13" s="263"/>
      <c r="Q13" s="376"/>
      <c r="R13" s="10"/>
      <c r="S13" s="381"/>
      <c r="T13" s="382"/>
      <c r="U13" s="381"/>
      <c r="V13" s="376"/>
      <c r="W13" s="200">
        <v>404</v>
      </c>
      <c r="X13" s="9"/>
      <c r="Y13" s="379"/>
      <c r="Z13" s="11"/>
      <c r="AA13" s="376"/>
      <c r="AB13" s="383">
        <v>3393</v>
      </c>
      <c r="AC13" s="381"/>
      <c r="AD13" s="385">
        <f t="shared" si="0"/>
        <v>0</v>
      </c>
      <c r="AE13" s="381"/>
      <c r="AF13" s="386"/>
      <c r="AG13" s="383">
        <v>1236</v>
      </c>
      <c r="AH13" s="12"/>
      <c r="AI13" s="388"/>
      <c r="AJ13" s="12"/>
      <c r="AK13" s="389"/>
      <c r="AL13" s="266">
        <v>1254</v>
      </c>
      <c r="AM13" s="264"/>
      <c r="AN13" s="269"/>
      <c r="AO13" s="264"/>
      <c r="AP13" s="262"/>
      <c r="AQ13" s="270">
        <v>115</v>
      </c>
      <c r="AR13" s="282"/>
      <c r="AS13" s="282"/>
      <c r="AT13" s="282"/>
      <c r="AU13" s="283"/>
      <c r="AV13" s="273">
        <v>150</v>
      </c>
      <c r="AW13" s="284"/>
      <c r="AX13" s="271"/>
      <c r="AY13" s="284"/>
      <c r="AZ13" s="272"/>
      <c r="BA13" s="266">
        <v>424</v>
      </c>
      <c r="BB13" s="274"/>
      <c r="BC13" s="260"/>
      <c r="BD13" s="274"/>
      <c r="BE13" s="262"/>
      <c r="BF13" s="275">
        <v>55</v>
      </c>
      <c r="BG13" s="282"/>
      <c r="BH13" s="276"/>
      <c r="BI13" s="282"/>
      <c r="BJ13" s="272"/>
      <c r="BK13" s="273">
        <v>60</v>
      </c>
      <c r="BL13" s="284"/>
      <c r="BM13" s="271"/>
      <c r="BN13" s="284"/>
      <c r="BO13" s="272"/>
      <c r="BP13" s="285"/>
      <c r="BQ13" s="282"/>
      <c r="BR13" s="282"/>
      <c r="BS13" s="282"/>
      <c r="BT13" s="286"/>
      <c r="BU13" s="13"/>
      <c r="BV13" s="280"/>
      <c r="BW13" s="280"/>
      <c r="BX13" s="280"/>
      <c r="BY13" s="281"/>
    </row>
    <row r="14" spans="1:77" s="256" customFormat="1" ht="17.25" customHeight="1">
      <c r="A14" s="257" t="s">
        <v>7</v>
      </c>
      <c r="B14" s="258">
        <v>925</v>
      </c>
      <c r="C14" s="373">
        <f t="shared" si="1"/>
        <v>31034</v>
      </c>
      <c r="D14" s="374">
        <f t="shared" si="2"/>
        <v>3461</v>
      </c>
      <c r="E14" s="375">
        <f t="shared" si="4"/>
        <v>11.15228459109364</v>
      </c>
      <c r="F14" s="374">
        <f t="shared" si="3"/>
        <v>10154</v>
      </c>
      <c r="G14" s="376">
        <f t="shared" si="5"/>
        <v>29.338341519791967</v>
      </c>
      <c r="H14" s="377">
        <v>15411</v>
      </c>
      <c r="I14" s="378">
        <v>3421</v>
      </c>
      <c r="J14" s="379">
        <f t="shared" si="6"/>
        <v>22.198429693076374</v>
      </c>
      <c r="K14" s="261">
        <v>10014</v>
      </c>
      <c r="L14" s="380">
        <f t="shared" si="7"/>
        <v>29.272142648348435</v>
      </c>
      <c r="M14" s="25">
        <v>395</v>
      </c>
      <c r="N14" s="263">
        <v>40</v>
      </c>
      <c r="O14" s="379">
        <f>N14/M14*100</f>
        <v>10.126582278481013</v>
      </c>
      <c r="P14" s="263">
        <v>140</v>
      </c>
      <c r="Q14" s="376">
        <f>P14/N14*10</f>
        <v>35</v>
      </c>
      <c r="R14" s="10"/>
      <c r="S14" s="381"/>
      <c r="T14" s="382"/>
      <c r="U14" s="381"/>
      <c r="V14" s="376"/>
      <c r="W14" s="200">
        <v>1480</v>
      </c>
      <c r="X14" s="9"/>
      <c r="Y14" s="379"/>
      <c r="Z14" s="11"/>
      <c r="AA14" s="376"/>
      <c r="AB14" s="383">
        <v>6226</v>
      </c>
      <c r="AC14" s="381"/>
      <c r="AD14" s="385">
        <f t="shared" si="0"/>
        <v>0</v>
      </c>
      <c r="AE14" s="381"/>
      <c r="AF14" s="386"/>
      <c r="AG14" s="383">
        <v>7221</v>
      </c>
      <c r="AH14" s="12"/>
      <c r="AI14" s="388"/>
      <c r="AJ14" s="12"/>
      <c r="AK14" s="389"/>
      <c r="AL14" s="266">
        <v>301</v>
      </c>
      <c r="AM14" s="264"/>
      <c r="AN14" s="265"/>
      <c r="AO14" s="264"/>
      <c r="AP14" s="259"/>
      <c r="AQ14" s="270"/>
      <c r="AR14" s="282"/>
      <c r="AS14" s="282"/>
      <c r="AT14" s="282"/>
      <c r="AU14" s="283"/>
      <c r="AV14" s="273"/>
      <c r="AW14" s="284"/>
      <c r="AX14" s="271"/>
      <c r="AY14" s="284"/>
      <c r="AZ14" s="272"/>
      <c r="BA14" s="266"/>
      <c r="BB14" s="274"/>
      <c r="BC14" s="260"/>
      <c r="BD14" s="274"/>
      <c r="BE14" s="262"/>
      <c r="BF14" s="275"/>
      <c r="BG14" s="282"/>
      <c r="BH14" s="276"/>
      <c r="BI14" s="282"/>
      <c r="BJ14" s="272"/>
      <c r="BK14" s="273"/>
      <c r="BL14" s="284"/>
      <c r="BM14" s="271"/>
      <c r="BN14" s="284"/>
      <c r="BO14" s="272"/>
      <c r="BP14" s="285"/>
      <c r="BQ14" s="282"/>
      <c r="BR14" s="282"/>
      <c r="BS14" s="282"/>
      <c r="BT14" s="286"/>
      <c r="BU14" s="13"/>
      <c r="BV14" s="280"/>
      <c r="BW14" s="280"/>
      <c r="BX14" s="280"/>
      <c r="BY14" s="281"/>
    </row>
    <row r="15" spans="1:77" s="256" customFormat="1" ht="15" customHeight="1">
      <c r="A15" s="257" t="s">
        <v>8</v>
      </c>
      <c r="B15" s="258">
        <v>1107</v>
      </c>
      <c r="C15" s="373">
        <f t="shared" si="1"/>
        <v>18184</v>
      </c>
      <c r="D15" s="374">
        <f t="shared" si="2"/>
        <v>6303</v>
      </c>
      <c r="E15" s="375">
        <f t="shared" si="4"/>
        <v>34.6623405191377</v>
      </c>
      <c r="F15" s="374">
        <f t="shared" si="3"/>
        <v>16968</v>
      </c>
      <c r="G15" s="376">
        <f t="shared" si="5"/>
        <v>26.920514040932886</v>
      </c>
      <c r="H15" s="377">
        <v>10548</v>
      </c>
      <c r="I15" s="378">
        <v>5964</v>
      </c>
      <c r="J15" s="379">
        <f t="shared" si="6"/>
        <v>56.5415244596132</v>
      </c>
      <c r="K15" s="261">
        <v>16256</v>
      </c>
      <c r="L15" s="380">
        <f t="shared" si="7"/>
        <v>27.25687458081824</v>
      </c>
      <c r="M15" s="25"/>
      <c r="N15" s="263"/>
      <c r="O15" s="379"/>
      <c r="P15" s="263"/>
      <c r="Q15" s="376"/>
      <c r="R15" s="10"/>
      <c r="S15" s="381"/>
      <c r="T15" s="382"/>
      <c r="U15" s="381"/>
      <c r="V15" s="376"/>
      <c r="W15" s="200">
        <v>403</v>
      </c>
      <c r="X15" s="9"/>
      <c r="Y15" s="379"/>
      <c r="Z15" s="11"/>
      <c r="AA15" s="376"/>
      <c r="AB15" s="383">
        <v>46</v>
      </c>
      <c r="AC15" s="381"/>
      <c r="AD15" s="385">
        <f t="shared" si="0"/>
        <v>0</v>
      </c>
      <c r="AE15" s="381"/>
      <c r="AF15" s="386"/>
      <c r="AG15" s="383">
        <v>5650</v>
      </c>
      <c r="AH15" s="12">
        <v>339</v>
      </c>
      <c r="AI15" s="388">
        <f>AH15/AG15*100</f>
        <v>6</v>
      </c>
      <c r="AJ15" s="12">
        <v>712</v>
      </c>
      <c r="AK15" s="389">
        <f>AJ15/AH15*10</f>
        <v>21.002949852507374</v>
      </c>
      <c r="AL15" s="266">
        <v>787</v>
      </c>
      <c r="AM15" s="264"/>
      <c r="AN15" s="265"/>
      <c r="AO15" s="264"/>
      <c r="AP15" s="259"/>
      <c r="AQ15" s="270">
        <v>60</v>
      </c>
      <c r="AR15" s="284"/>
      <c r="AS15" s="284"/>
      <c r="AT15" s="284"/>
      <c r="AU15" s="283"/>
      <c r="AV15" s="273">
        <v>290</v>
      </c>
      <c r="AW15" s="284"/>
      <c r="AX15" s="271"/>
      <c r="AY15" s="284"/>
      <c r="AZ15" s="272"/>
      <c r="BA15" s="266"/>
      <c r="BB15" s="274"/>
      <c r="BC15" s="260"/>
      <c r="BD15" s="274"/>
      <c r="BE15" s="262"/>
      <c r="BF15" s="275"/>
      <c r="BG15" s="282"/>
      <c r="BH15" s="276"/>
      <c r="BI15" s="282"/>
      <c r="BJ15" s="272"/>
      <c r="BK15" s="273">
        <v>400</v>
      </c>
      <c r="BL15" s="284"/>
      <c r="BM15" s="271"/>
      <c r="BN15" s="284"/>
      <c r="BO15" s="272"/>
      <c r="BP15" s="285"/>
      <c r="BQ15" s="282"/>
      <c r="BR15" s="282"/>
      <c r="BS15" s="282"/>
      <c r="BT15" s="286"/>
      <c r="BU15" s="13"/>
      <c r="BV15" s="280"/>
      <c r="BW15" s="280"/>
      <c r="BX15" s="280"/>
      <c r="BY15" s="281"/>
    </row>
    <row r="16" spans="1:77" s="256" customFormat="1" ht="17.25" customHeight="1">
      <c r="A16" s="257" t="s">
        <v>9</v>
      </c>
      <c r="B16" s="258">
        <v>468</v>
      </c>
      <c r="C16" s="373">
        <f t="shared" si="1"/>
        <v>11713</v>
      </c>
      <c r="D16" s="374">
        <f t="shared" si="2"/>
        <v>2188</v>
      </c>
      <c r="E16" s="375">
        <f t="shared" si="4"/>
        <v>18.680099035259968</v>
      </c>
      <c r="F16" s="374">
        <f t="shared" si="3"/>
        <v>4090</v>
      </c>
      <c r="G16" s="376">
        <f t="shared" si="5"/>
        <v>18.69287020109689</v>
      </c>
      <c r="H16" s="377">
        <v>6834</v>
      </c>
      <c r="I16" s="378">
        <v>2188</v>
      </c>
      <c r="J16" s="379">
        <f t="shared" si="6"/>
        <v>32.01638864501024</v>
      </c>
      <c r="K16" s="261">
        <v>4090</v>
      </c>
      <c r="L16" s="380">
        <f>K16/I16*10</f>
        <v>18.69287020109689</v>
      </c>
      <c r="M16" s="25">
        <v>410</v>
      </c>
      <c r="N16" s="263"/>
      <c r="O16" s="379"/>
      <c r="P16" s="263"/>
      <c r="Q16" s="376"/>
      <c r="R16" s="10"/>
      <c r="S16" s="381"/>
      <c r="T16" s="382"/>
      <c r="U16" s="381"/>
      <c r="V16" s="376"/>
      <c r="W16" s="200">
        <v>513</v>
      </c>
      <c r="X16" s="9"/>
      <c r="Y16" s="379"/>
      <c r="Z16" s="11"/>
      <c r="AA16" s="376"/>
      <c r="AB16" s="383">
        <v>325</v>
      </c>
      <c r="AC16" s="381"/>
      <c r="AD16" s="385">
        <f t="shared" si="0"/>
        <v>0</v>
      </c>
      <c r="AE16" s="381"/>
      <c r="AF16" s="386"/>
      <c r="AG16" s="383">
        <v>910</v>
      </c>
      <c r="AH16" s="12"/>
      <c r="AI16" s="388"/>
      <c r="AJ16" s="12"/>
      <c r="AK16" s="389"/>
      <c r="AL16" s="266">
        <v>1709</v>
      </c>
      <c r="AM16" s="264"/>
      <c r="AN16" s="265"/>
      <c r="AO16" s="264"/>
      <c r="AP16" s="259"/>
      <c r="AQ16" s="270"/>
      <c r="AR16" s="284"/>
      <c r="AS16" s="284"/>
      <c r="AT16" s="284"/>
      <c r="AU16" s="283"/>
      <c r="AV16" s="273">
        <v>200</v>
      </c>
      <c r="AW16" s="284"/>
      <c r="AX16" s="271"/>
      <c r="AY16" s="284"/>
      <c r="AZ16" s="272"/>
      <c r="BA16" s="266"/>
      <c r="BB16" s="274"/>
      <c r="BC16" s="260"/>
      <c r="BD16" s="274"/>
      <c r="BE16" s="262"/>
      <c r="BF16" s="275"/>
      <c r="BG16" s="282"/>
      <c r="BH16" s="276"/>
      <c r="BI16" s="282"/>
      <c r="BJ16" s="272"/>
      <c r="BK16" s="273">
        <v>607</v>
      </c>
      <c r="BL16" s="284"/>
      <c r="BM16" s="271"/>
      <c r="BN16" s="284"/>
      <c r="BO16" s="272"/>
      <c r="BP16" s="285">
        <v>50</v>
      </c>
      <c r="BQ16" s="282"/>
      <c r="BR16" s="282"/>
      <c r="BS16" s="282"/>
      <c r="BT16" s="286"/>
      <c r="BU16" s="13">
        <v>155</v>
      </c>
      <c r="BV16" s="280"/>
      <c r="BW16" s="280"/>
      <c r="BX16" s="280"/>
      <c r="BY16" s="281"/>
    </row>
    <row r="17" spans="1:77" s="256" customFormat="1" ht="16.5" customHeight="1">
      <c r="A17" s="257" t="s">
        <v>20</v>
      </c>
      <c r="B17" s="258">
        <v>1083</v>
      </c>
      <c r="C17" s="373">
        <f t="shared" si="1"/>
        <v>27429</v>
      </c>
      <c r="D17" s="374">
        <f t="shared" si="2"/>
        <v>4687</v>
      </c>
      <c r="E17" s="375">
        <f t="shared" si="4"/>
        <v>17.08775383717963</v>
      </c>
      <c r="F17" s="374">
        <f t="shared" si="3"/>
        <v>11893</v>
      </c>
      <c r="G17" s="376">
        <f t="shared" si="5"/>
        <v>25.374439940260295</v>
      </c>
      <c r="H17" s="377">
        <v>14315</v>
      </c>
      <c r="I17" s="378">
        <v>4687</v>
      </c>
      <c r="J17" s="379">
        <f t="shared" si="6"/>
        <v>32.74187914774711</v>
      </c>
      <c r="K17" s="261">
        <v>11893</v>
      </c>
      <c r="L17" s="380">
        <f t="shared" si="7"/>
        <v>25.374439940260295</v>
      </c>
      <c r="M17" s="25">
        <v>270</v>
      </c>
      <c r="N17" s="263"/>
      <c r="O17" s="379"/>
      <c r="P17" s="263"/>
      <c r="Q17" s="376"/>
      <c r="R17" s="10"/>
      <c r="S17" s="381"/>
      <c r="T17" s="382"/>
      <c r="U17" s="381"/>
      <c r="V17" s="376"/>
      <c r="W17" s="200">
        <v>294</v>
      </c>
      <c r="X17" s="9"/>
      <c r="Y17" s="379"/>
      <c r="Z17" s="11"/>
      <c r="AA17" s="376"/>
      <c r="AB17" s="383">
        <v>640</v>
      </c>
      <c r="AC17" s="381"/>
      <c r="AD17" s="385">
        <f aca="true" t="shared" si="8" ref="AD17:AD26">AC17/AB17*100</f>
        <v>0</v>
      </c>
      <c r="AE17" s="381"/>
      <c r="AF17" s="386"/>
      <c r="AG17" s="383">
        <v>9640</v>
      </c>
      <c r="AH17" s="12"/>
      <c r="AI17" s="388"/>
      <c r="AJ17" s="12"/>
      <c r="AK17" s="389"/>
      <c r="AL17" s="266">
        <v>2082</v>
      </c>
      <c r="AM17" s="264"/>
      <c r="AN17" s="265"/>
      <c r="AO17" s="264"/>
      <c r="AP17" s="259"/>
      <c r="AQ17" s="270"/>
      <c r="AR17" s="284"/>
      <c r="AS17" s="284"/>
      <c r="AT17" s="284"/>
      <c r="AU17" s="283"/>
      <c r="AV17" s="273"/>
      <c r="AW17" s="284"/>
      <c r="AX17" s="271"/>
      <c r="AY17" s="284"/>
      <c r="AZ17" s="272"/>
      <c r="BA17" s="266">
        <v>188</v>
      </c>
      <c r="BB17" s="274"/>
      <c r="BC17" s="260"/>
      <c r="BD17" s="274"/>
      <c r="BE17" s="262"/>
      <c r="BF17" s="275"/>
      <c r="BG17" s="282"/>
      <c r="BH17" s="276"/>
      <c r="BI17" s="282"/>
      <c r="BJ17" s="272"/>
      <c r="BK17" s="273"/>
      <c r="BL17" s="284"/>
      <c r="BM17" s="271"/>
      <c r="BN17" s="284"/>
      <c r="BO17" s="272"/>
      <c r="BP17" s="285"/>
      <c r="BQ17" s="282"/>
      <c r="BR17" s="282"/>
      <c r="BS17" s="282"/>
      <c r="BT17" s="286"/>
      <c r="BU17" s="13">
        <v>0</v>
      </c>
      <c r="BV17" s="280"/>
      <c r="BW17" s="280"/>
      <c r="BX17" s="280"/>
      <c r="BY17" s="281"/>
    </row>
    <row r="18" spans="1:77" s="256" customFormat="1" ht="15.75" customHeight="1">
      <c r="A18" s="257" t="s">
        <v>10</v>
      </c>
      <c r="B18" s="258">
        <v>559</v>
      </c>
      <c r="C18" s="373">
        <f t="shared" si="1"/>
        <v>15966</v>
      </c>
      <c r="D18" s="374">
        <f t="shared" si="2"/>
        <v>2460</v>
      </c>
      <c r="E18" s="375">
        <f t="shared" si="4"/>
        <v>15.407741450582488</v>
      </c>
      <c r="F18" s="374">
        <f t="shared" si="3"/>
        <v>4077</v>
      </c>
      <c r="G18" s="376">
        <f t="shared" si="5"/>
        <v>16.573170731707314</v>
      </c>
      <c r="H18" s="377">
        <v>5485</v>
      </c>
      <c r="I18" s="378">
        <v>2389</v>
      </c>
      <c r="J18" s="379">
        <f t="shared" si="6"/>
        <v>43.55515041020966</v>
      </c>
      <c r="K18" s="261">
        <v>3990</v>
      </c>
      <c r="L18" s="380">
        <f t="shared" si="7"/>
        <v>16.701548765173712</v>
      </c>
      <c r="M18" s="25"/>
      <c r="N18" s="263"/>
      <c r="O18" s="379"/>
      <c r="P18" s="263"/>
      <c r="Q18" s="376"/>
      <c r="R18" s="10"/>
      <c r="S18" s="381"/>
      <c r="T18" s="382"/>
      <c r="U18" s="381"/>
      <c r="V18" s="376"/>
      <c r="W18" s="200">
        <v>426</v>
      </c>
      <c r="X18" s="9"/>
      <c r="Y18" s="379"/>
      <c r="Z18" s="11"/>
      <c r="AA18" s="376"/>
      <c r="AB18" s="383">
        <v>3924</v>
      </c>
      <c r="AC18" s="381"/>
      <c r="AD18" s="385">
        <f t="shared" si="8"/>
        <v>0</v>
      </c>
      <c r="AE18" s="381"/>
      <c r="AF18" s="386"/>
      <c r="AG18" s="383">
        <v>4790</v>
      </c>
      <c r="AH18" s="12">
        <v>71</v>
      </c>
      <c r="AI18" s="388">
        <f>AH18/AG18*100</f>
        <v>1.4822546972860124</v>
      </c>
      <c r="AJ18" s="12">
        <v>87</v>
      </c>
      <c r="AK18" s="389">
        <f>AJ18/AH18*10</f>
        <v>12.253521126760562</v>
      </c>
      <c r="AL18" s="266">
        <v>784</v>
      </c>
      <c r="AM18" s="264"/>
      <c r="AN18" s="265"/>
      <c r="AO18" s="264"/>
      <c r="AP18" s="259"/>
      <c r="AQ18" s="270"/>
      <c r="AR18" s="284"/>
      <c r="AS18" s="284"/>
      <c r="AT18" s="284"/>
      <c r="AU18" s="283"/>
      <c r="AV18" s="273"/>
      <c r="AW18" s="284"/>
      <c r="AX18" s="271"/>
      <c r="AY18" s="284"/>
      <c r="AZ18" s="272"/>
      <c r="BA18" s="266">
        <v>545</v>
      </c>
      <c r="BB18" s="274"/>
      <c r="BC18" s="260"/>
      <c r="BD18" s="274"/>
      <c r="BE18" s="262"/>
      <c r="BF18" s="275"/>
      <c r="BG18" s="282"/>
      <c r="BH18" s="276"/>
      <c r="BI18" s="282"/>
      <c r="BJ18" s="272"/>
      <c r="BK18" s="273">
        <v>12</v>
      </c>
      <c r="BL18" s="284"/>
      <c r="BM18" s="271"/>
      <c r="BN18" s="284"/>
      <c r="BO18" s="272"/>
      <c r="BP18" s="285"/>
      <c r="BQ18" s="282"/>
      <c r="BR18" s="282"/>
      <c r="BS18" s="282"/>
      <c r="BT18" s="286"/>
      <c r="BU18" s="13">
        <v>0</v>
      </c>
      <c r="BV18" s="280"/>
      <c r="BW18" s="280"/>
      <c r="BX18" s="280"/>
      <c r="BY18" s="281"/>
    </row>
    <row r="19" spans="1:77" s="256" customFormat="1" ht="16.5" customHeight="1">
      <c r="A19" s="257" t="s">
        <v>11</v>
      </c>
      <c r="B19" s="258">
        <v>736</v>
      </c>
      <c r="C19" s="373">
        <f t="shared" si="1"/>
        <v>18457</v>
      </c>
      <c r="D19" s="374">
        <f t="shared" si="2"/>
        <v>1054</v>
      </c>
      <c r="E19" s="375">
        <f aca="true" t="shared" si="9" ref="E19:E25">D19/C19*100</f>
        <v>5.710570515251666</v>
      </c>
      <c r="F19" s="374">
        <f t="shared" si="3"/>
        <v>1142</v>
      </c>
      <c r="G19" s="376">
        <f aca="true" t="shared" si="10" ref="G19:G26">F19/D19*10</f>
        <v>10.834914611005694</v>
      </c>
      <c r="H19" s="377">
        <v>5769</v>
      </c>
      <c r="I19" s="378">
        <v>954</v>
      </c>
      <c r="J19" s="379">
        <f aca="true" t="shared" si="11" ref="J19:J26">I19/H19*100</f>
        <v>16.536661466458657</v>
      </c>
      <c r="K19" s="261">
        <v>1052</v>
      </c>
      <c r="L19" s="380">
        <f aca="true" t="shared" si="12" ref="L19:L26">K19/I19*10</f>
        <v>11.027253668763102</v>
      </c>
      <c r="M19" s="25">
        <v>751</v>
      </c>
      <c r="N19" s="263">
        <v>100</v>
      </c>
      <c r="O19" s="379">
        <f>N19/M19*100</f>
        <v>13.315579227696405</v>
      </c>
      <c r="P19" s="263">
        <v>90</v>
      </c>
      <c r="Q19" s="376">
        <f>P19/N19*10</f>
        <v>9</v>
      </c>
      <c r="R19" s="10">
        <v>541</v>
      </c>
      <c r="S19" s="381"/>
      <c r="T19" s="382"/>
      <c r="U19" s="381"/>
      <c r="V19" s="376"/>
      <c r="W19" s="200"/>
      <c r="X19" s="9"/>
      <c r="Y19" s="379"/>
      <c r="Z19" s="11"/>
      <c r="AA19" s="376"/>
      <c r="AB19" s="383">
        <v>3336</v>
      </c>
      <c r="AC19" s="381"/>
      <c r="AD19" s="385">
        <f t="shared" si="8"/>
        <v>0</v>
      </c>
      <c r="AE19" s="381"/>
      <c r="AF19" s="386"/>
      <c r="AG19" s="383">
        <v>4921</v>
      </c>
      <c r="AH19" s="12"/>
      <c r="AI19" s="388"/>
      <c r="AJ19" s="12"/>
      <c r="AK19" s="389"/>
      <c r="AL19" s="266">
        <v>2449</v>
      </c>
      <c r="AM19" s="264"/>
      <c r="AN19" s="265"/>
      <c r="AO19" s="264"/>
      <c r="AP19" s="268"/>
      <c r="AQ19" s="270"/>
      <c r="AR19" s="284"/>
      <c r="AS19" s="284"/>
      <c r="AT19" s="284"/>
      <c r="AU19" s="283"/>
      <c r="AV19" s="273">
        <v>480</v>
      </c>
      <c r="AW19" s="284"/>
      <c r="AX19" s="271"/>
      <c r="AY19" s="284"/>
      <c r="AZ19" s="272"/>
      <c r="BA19" s="266">
        <v>210</v>
      </c>
      <c r="BB19" s="274"/>
      <c r="BC19" s="260"/>
      <c r="BD19" s="274"/>
      <c r="BE19" s="262"/>
      <c r="BF19" s="275"/>
      <c r="BG19" s="282"/>
      <c r="BH19" s="276"/>
      <c r="BI19" s="282"/>
      <c r="BJ19" s="272"/>
      <c r="BK19" s="273"/>
      <c r="BL19" s="284"/>
      <c r="BM19" s="271"/>
      <c r="BN19" s="284"/>
      <c r="BO19" s="272"/>
      <c r="BP19" s="285"/>
      <c r="BQ19" s="282"/>
      <c r="BR19" s="282"/>
      <c r="BS19" s="282"/>
      <c r="BT19" s="286"/>
      <c r="BU19" s="13">
        <v>0</v>
      </c>
      <c r="BV19" s="280"/>
      <c r="BW19" s="280"/>
      <c r="BX19" s="280"/>
      <c r="BY19" s="281"/>
    </row>
    <row r="20" spans="1:77" s="256" customFormat="1" ht="15.75" customHeight="1">
      <c r="A20" s="257" t="s">
        <v>21</v>
      </c>
      <c r="B20" s="258">
        <v>1721</v>
      </c>
      <c r="C20" s="373">
        <f t="shared" si="1"/>
        <v>28179</v>
      </c>
      <c r="D20" s="374">
        <f t="shared" si="2"/>
        <v>5808</v>
      </c>
      <c r="E20" s="375">
        <f t="shared" si="9"/>
        <v>20.611093367401256</v>
      </c>
      <c r="F20" s="374">
        <f t="shared" si="3"/>
        <v>15476</v>
      </c>
      <c r="G20" s="376">
        <f t="shared" si="10"/>
        <v>26.646005509641874</v>
      </c>
      <c r="H20" s="377">
        <v>15456</v>
      </c>
      <c r="I20" s="378">
        <v>5808</v>
      </c>
      <c r="J20" s="379">
        <f t="shared" si="11"/>
        <v>37.577639751552795</v>
      </c>
      <c r="K20" s="261">
        <v>15476</v>
      </c>
      <c r="L20" s="380">
        <f t="shared" si="12"/>
        <v>26.646005509641874</v>
      </c>
      <c r="M20" s="25">
        <v>492</v>
      </c>
      <c r="N20" s="263"/>
      <c r="O20" s="379"/>
      <c r="P20" s="263"/>
      <c r="Q20" s="376"/>
      <c r="R20" s="10">
        <v>180</v>
      </c>
      <c r="S20" s="381"/>
      <c r="T20" s="382"/>
      <c r="U20" s="381"/>
      <c r="V20" s="376"/>
      <c r="W20" s="200">
        <v>498</v>
      </c>
      <c r="X20" s="9"/>
      <c r="Y20" s="379"/>
      <c r="Z20" s="261"/>
      <c r="AA20" s="376"/>
      <c r="AB20" s="383">
        <v>1886</v>
      </c>
      <c r="AC20" s="384"/>
      <c r="AD20" s="385">
        <f t="shared" si="8"/>
        <v>0</v>
      </c>
      <c r="AE20" s="384"/>
      <c r="AF20" s="386"/>
      <c r="AG20" s="383">
        <v>6084</v>
      </c>
      <c r="AH20" s="387"/>
      <c r="AI20" s="388"/>
      <c r="AJ20" s="387"/>
      <c r="AK20" s="389"/>
      <c r="AL20" s="266">
        <v>1470</v>
      </c>
      <c r="AM20" s="267"/>
      <c r="AN20" s="265"/>
      <c r="AO20" s="267"/>
      <c r="AP20" s="268"/>
      <c r="AQ20" s="270">
        <v>263</v>
      </c>
      <c r="AR20" s="271"/>
      <c r="AS20" s="284"/>
      <c r="AT20" s="271"/>
      <c r="AU20" s="283"/>
      <c r="AV20" s="273">
        <v>470</v>
      </c>
      <c r="AW20" s="271"/>
      <c r="AX20" s="271"/>
      <c r="AY20" s="271"/>
      <c r="AZ20" s="272"/>
      <c r="BA20" s="266">
        <v>835</v>
      </c>
      <c r="BB20" s="274"/>
      <c r="BC20" s="260"/>
      <c r="BD20" s="274"/>
      <c r="BE20" s="262"/>
      <c r="BF20" s="275">
        <v>394</v>
      </c>
      <c r="BG20" s="276"/>
      <c r="BH20" s="276"/>
      <c r="BI20" s="276"/>
      <c r="BJ20" s="272"/>
      <c r="BK20" s="273"/>
      <c r="BL20" s="271"/>
      <c r="BM20" s="271"/>
      <c r="BN20" s="271"/>
      <c r="BO20" s="272"/>
      <c r="BP20" s="277"/>
      <c r="BQ20" s="276"/>
      <c r="BR20" s="276"/>
      <c r="BS20" s="276"/>
      <c r="BT20" s="278"/>
      <c r="BU20" s="279">
        <v>151</v>
      </c>
      <c r="BV20" s="280"/>
      <c r="BW20" s="280"/>
      <c r="BX20" s="280"/>
      <c r="BY20" s="281"/>
    </row>
    <row r="21" spans="1:77" s="256" customFormat="1" ht="16.5" customHeight="1">
      <c r="A21" s="257" t="s">
        <v>22</v>
      </c>
      <c r="B21" s="258">
        <v>2791</v>
      </c>
      <c r="C21" s="373">
        <f t="shared" si="1"/>
        <v>38343</v>
      </c>
      <c r="D21" s="374">
        <f t="shared" si="2"/>
        <v>7811</v>
      </c>
      <c r="E21" s="375">
        <f t="shared" si="9"/>
        <v>20.371384607359882</v>
      </c>
      <c r="F21" s="374">
        <f t="shared" si="3"/>
        <v>20203</v>
      </c>
      <c r="G21" s="376">
        <f t="shared" si="10"/>
        <v>25.86480604276021</v>
      </c>
      <c r="H21" s="377">
        <v>15130</v>
      </c>
      <c r="I21" s="378">
        <v>7811</v>
      </c>
      <c r="J21" s="379">
        <f t="shared" si="11"/>
        <v>51.62590879048249</v>
      </c>
      <c r="K21" s="261">
        <v>20203</v>
      </c>
      <c r="L21" s="380">
        <f t="shared" si="12"/>
        <v>25.86480604276021</v>
      </c>
      <c r="M21" s="25"/>
      <c r="N21" s="263"/>
      <c r="O21" s="379"/>
      <c r="P21" s="263"/>
      <c r="Q21" s="376"/>
      <c r="R21" s="10"/>
      <c r="S21" s="381"/>
      <c r="T21" s="382"/>
      <c r="U21" s="381"/>
      <c r="V21" s="376"/>
      <c r="W21" s="200">
        <v>576</v>
      </c>
      <c r="X21" s="9"/>
      <c r="Y21" s="379"/>
      <c r="Z21" s="261"/>
      <c r="AA21" s="376"/>
      <c r="AB21" s="383">
        <v>13655</v>
      </c>
      <c r="AC21" s="384"/>
      <c r="AD21" s="385">
        <f t="shared" si="8"/>
        <v>0</v>
      </c>
      <c r="AE21" s="384"/>
      <c r="AF21" s="386"/>
      <c r="AG21" s="383">
        <v>7667</v>
      </c>
      <c r="AH21" s="387"/>
      <c r="AI21" s="388"/>
      <c r="AJ21" s="387"/>
      <c r="AK21" s="389"/>
      <c r="AL21" s="266">
        <v>1160</v>
      </c>
      <c r="AM21" s="267"/>
      <c r="AN21" s="265"/>
      <c r="AO21" s="267"/>
      <c r="AP21" s="268"/>
      <c r="AQ21" s="270">
        <v>155</v>
      </c>
      <c r="AR21" s="271"/>
      <c r="AS21" s="284"/>
      <c r="AT21" s="271"/>
      <c r="AU21" s="283"/>
      <c r="AV21" s="273"/>
      <c r="AW21" s="271"/>
      <c r="AX21" s="271"/>
      <c r="AY21" s="271"/>
      <c r="AZ21" s="272"/>
      <c r="BA21" s="266"/>
      <c r="BB21" s="274"/>
      <c r="BC21" s="260"/>
      <c r="BD21" s="274"/>
      <c r="BE21" s="262"/>
      <c r="BF21" s="275"/>
      <c r="BG21" s="276"/>
      <c r="BH21" s="276"/>
      <c r="BI21" s="276"/>
      <c r="BJ21" s="272"/>
      <c r="BK21" s="273"/>
      <c r="BL21" s="271"/>
      <c r="BM21" s="271"/>
      <c r="BN21" s="271"/>
      <c r="BO21" s="272"/>
      <c r="BP21" s="277"/>
      <c r="BQ21" s="276"/>
      <c r="BR21" s="276"/>
      <c r="BS21" s="276"/>
      <c r="BT21" s="278"/>
      <c r="BU21" s="279"/>
      <c r="BV21" s="280"/>
      <c r="BW21" s="280"/>
      <c r="BX21" s="280"/>
      <c r="BY21" s="281"/>
    </row>
    <row r="22" spans="1:77" s="256" customFormat="1" ht="15.75" customHeight="1">
      <c r="A22" s="257" t="s">
        <v>12</v>
      </c>
      <c r="B22" s="258">
        <v>243</v>
      </c>
      <c r="C22" s="373">
        <f t="shared" si="1"/>
        <v>18636</v>
      </c>
      <c r="D22" s="374">
        <f t="shared" si="2"/>
        <v>1606</v>
      </c>
      <c r="E22" s="375">
        <f t="shared" si="9"/>
        <v>8.61772912642198</v>
      </c>
      <c r="F22" s="374">
        <f t="shared" si="3"/>
        <v>2426</v>
      </c>
      <c r="G22" s="376">
        <f t="shared" si="10"/>
        <v>15.105853051058531</v>
      </c>
      <c r="H22" s="377">
        <v>8154</v>
      </c>
      <c r="I22" s="378">
        <v>1561</v>
      </c>
      <c r="J22" s="379">
        <f t="shared" si="11"/>
        <v>19.143978415501593</v>
      </c>
      <c r="K22" s="261">
        <v>2358</v>
      </c>
      <c r="L22" s="380">
        <f t="shared" si="12"/>
        <v>15.105701473414479</v>
      </c>
      <c r="M22" s="25">
        <v>847</v>
      </c>
      <c r="N22" s="263">
        <v>45</v>
      </c>
      <c r="O22" s="379">
        <f>N22/M22*100</f>
        <v>5.312868949232586</v>
      </c>
      <c r="P22" s="263">
        <v>68</v>
      </c>
      <c r="Q22" s="376">
        <f>P22/N22*10</f>
        <v>15.11111111111111</v>
      </c>
      <c r="R22" s="10"/>
      <c r="S22" s="381"/>
      <c r="T22" s="382"/>
      <c r="U22" s="381"/>
      <c r="V22" s="376"/>
      <c r="W22" s="200">
        <v>1715</v>
      </c>
      <c r="X22" s="9"/>
      <c r="Y22" s="379"/>
      <c r="Z22" s="261"/>
      <c r="AA22" s="376"/>
      <c r="AB22" s="383">
        <v>4693</v>
      </c>
      <c r="AC22" s="384"/>
      <c r="AD22" s="385">
        <f t="shared" si="8"/>
        <v>0</v>
      </c>
      <c r="AE22" s="384"/>
      <c r="AF22" s="386"/>
      <c r="AG22" s="383">
        <v>1560</v>
      </c>
      <c r="AH22" s="387"/>
      <c r="AI22" s="388"/>
      <c r="AJ22" s="387"/>
      <c r="AK22" s="389"/>
      <c r="AL22" s="266">
        <v>1456</v>
      </c>
      <c r="AM22" s="267"/>
      <c r="AN22" s="265"/>
      <c r="AO22" s="267"/>
      <c r="AP22" s="268"/>
      <c r="AQ22" s="270"/>
      <c r="AR22" s="271"/>
      <c r="AS22" s="284"/>
      <c r="AT22" s="271"/>
      <c r="AU22" s="283"/>
      <c r="AV22" s="273"/>
      <c r="AW22" s="271"/>
      <c r="AX22" s="271"/>
      <c r="AY22" s="271"/>
      <c r="AZ22" s="272"/>
      <c r="BA22" s="266">
        <v>60</v>
      </c>
      <c r="BB22" s="274"/>
      <c r="BC22" s="260"/>
      <c r="BD22" s="274"/>
      <c r="BE22" s="262"/>
      <c r="BF22" s="275">
        <v>151</v>
      </c>
      <c r="BG22" s="276"/>
      <c r="BH22" s="276"/>
      <c r="BI22" s="276"/>
      <c r="BJ22" s="272"/>
      <c r="BK22" s="273"/>
      <c r="BL22" s="271"/>
      <c r="BM22" s="271"/>
      <c r="BN22" s="271"/>
      <c r="BO22" s="272"/>
      <c r="BP22" s="277"/>
      <c r="BQ22" s="276"/>
      <c r="BR22" s="276"/>
      <c r="BS22" s="276"/>
      <c r="BT22" s="278"/>
      <c r="BU22" s="279"/>
      <c r="BV22" s="280"/>
      <c r="BW22" s="280"/>
      <c r="BX22" s="280"/>
      <c r="BY22" s="281"/>
    </row>
    <row r="23" spans="1:77" s="256" customFormat="1" ht="17.25" customHeight="1">
      <c r="A23" s="257" t="s">
        <v>13</v>
      </c>
      <c r="B23" s="258">
        <v>1528</v>
      </c>
      <c r="C23" s="373">
        <f t="shared" si="1"/>
        <v>44818</v>
      </c>
      <c r="D23" s="374">
        <f t="shared" si="2"/>
        <v>8283</v>
      </c>
      <c r="E23" s="375">
        <f t="shared" si="9"/>
        <v>18.481413717702708</v>
      </c>
      <c r="F23" s="374">
        <f t="shared" si="3"/>
        <v>21701</v>
      </c>
      <c r="G23" s="376">
        <f t="shared" si="10"/>
        <v>26.199444645659785</v>
      </c>
      <c r="H23" s="377">
        <v>19491</v>
      </c>
      <c r="I23" s="378">
        <v>7794</v>
      </c>
      <c r="J23" s="379">
        <f t="shared" si="11"/>
        <v>39.987686624595966</v>
      </c>
      <c r="K23" s="261">
        <v>20920</v>
      </c>
      <c r="L23" s="380">
        <f t="shared" si="12"/>
        <v>26.84115986656402</v>
      </c>
      <c r="M23" s="25">
        <v>739</v>
      </c>
      <c r="N23" s="263">
        <v>194</v>
      </c>
      <c r="O23" s="379">
        <f>N23/M23*100</f>
        <v>26.251691474966172</v>
      </c>
      <c r="P23" s="263">
        <v>495</v>
      </c>
      <c r="Q23" s="376">
        <f>P23/N23*10</f>
        <v>25.51546391752577</v>
      </c>
      <c r="R23" s="10"/>
      <c r="S23" s="381"/>
      <c r="T23" s="382"/>
      <c r="U23" s="381"/>
      <c r="V23" s="376"/>
      <c r="W23" s="200">
        <v>3255</v>
      </c>
      <c r="X23" s="14">
        <v>295</v>
      </c>
      <c r="Y23" s="379">
        <f>X23/W23*100</f>
        <v>9.062980030721967</v>
      </c>
      <c r="Z23" s="261">
        <v>286</v>
      </c>
      <c r="AA23" s="376">
        <f>Z23/X23*10</f>
        <v>9.694915254237289</v>
      </c>
      <c r="AB23" s="383">
        <v>9030</v>
      </c>
      <c r="AC23" s="381"/>
      <c r="AD23" s="385">
        <f t="shared" si="8"/>
        <v>0</v>
      </c>
      <c r="AE23" s="381"/>
      <c r="AF23" s="386"/>
      <c r="AG23" s="383">
        <v>8917</v>
      </c>
      <c r="AH23" s="12"/>
      <c r="AI23" s="388"/>
      <c r="AJ23" s="12"/>
      <c r="AK23" s="389"/>
      <c r="AL23" s="266">
        <v>1512</v>
      </c>
      <c r="AM23" s="264"/>
      <c r="AN23" s="265"/>
      <c r="AO23" s="264"/>
      <c r="AP23" s="268"/>
      <c r="AQ23" s="270">
        <v>449</v>
      </c>
      <c r="AR23" s="284"/>
      <c r="AS23" s="284"/>
      <c r="AT23" s="284"/>
      <c r="AU23" s="283"/>
      <c r="AV23" s="273"/>
      <c r="AW23" s="284"/>
      <c r="AX23" s="271"/>
      <c r="AY23" s="284"/>
      <c r="AZ23" s="272"/>
      <c r="BA23" s="266">
        <v>724</v>
      </c>
      <c r="BB23" s="274"/>
      <c r="BC23" s="260"/>
      <c r="BD23" s="274"/>
      <c r="BE23" s="262"/>
      <c r="BF23" s="275">
        <v>631</v>
      </c>
      <c r="BG23" s="282"/>
      <c r="BH23" s="276"/>
      <c r="BI23" s="282"/>
      <c r="BJ23" s="272"/>
      <c r="BK23" s="273">
        <v>40</v>
      </c>
      <c r="BL23" s="284"/>
      <c r="BM23" s="271"/>
      <c r="BN23" s="284"/>
      <c r="BO23" s="272"/>
      <c r="BP23" s="285">
        <v>10</v>
      </c>
      <c r="BQ23" s="282"/>
      <c r="BR23" s="282"/>
      <c r="BS23" s="282"/>
      <c r="BT23" s="286"/>
      <c r="BU23" s="13">
        <v>20</v>
      </c>
      <c r="BV23" s="280"/>
      <c r="BW23" s="280"/>
      <c r="BX23" s="280"/>
      <c r="BY23" s="281"/>
    </row>
    <row r="24" spans="1:77" s="256" customFormat="1" ht="15" customHeight="1">
      <c r="A24" s="257" t="s">
        <v>23</v>
      </c>
      <c r="B24" s="258">
        <v>2339</v>
      </c>
      <c r="C24" s="373">
        <f t="shared" si="1"/>
        <v>57768</v>
      </c>
      <c r="D24" s="374">
        <f t="shared" si="2"/>
        <v>9754</v>
      </c>
      <c r="E24" s="375">
        <f t="shared" si="9"/>
        <v>16.884780501315607</v>
      </c>
      <c r="F24" s="374">
        <f t="shared" si="3"/>
        <v>26547</v>
      </c>
      <c r="G24" s="376">
        <f t="shared" si="10"/>
        <v>27.216526553208944</v>
      </c>
      <c r="H24" s="377">
        <v>16119</v>
      </c>
      <c r="I24" s="378">
        <v>9694</v>
      </c>
      <c r="J24" s="379">
        <f t="shared" si="11"/>
        <v>60.14020720888392</v>
      </c>
      <c r="K24" s="261">
        <v>26427</v>
      </c>
      <c r="L24" s="380">
        <f t="shared" si="12"/>
        <v>27.261192490200123</v>
      </c>
      <c r="M24" s="25"/>
      <c r="N24" s="263"/>
      <c r="O24" s="379"/>
      <c r="P24" s="263"/>
      <c r="Q24" s="376"/>
      <c r="R24" s="10"/>
      <c r="S24" s="381"/>
      <c r="T24" s="382"/>
      <c r="U24" s="381"/>
      <c r="V24" s="376"/>
      <c r="W24" s="200">
        <v>588</v>
      </c>
      <c r="X24" s="9"/>
      <c r="Y24" s="379"/>
      <c r="Z24" s="261"/>
      <c r="AA24" s="376"/>
      <c r="AB24" s="383">
        <v>24957</v>
      </c>
      <c r="AC24" s="384"/>
      <c r="AD24" s="385">
        <f t="shared" si="8"/>
        <v>0</v>
      </c>
      <c r="AE24" s="384"/>
      <c r="AF24" s="386"/>
      <c r="AG24" s="383">
        <v>13150</v>
      </c>
      <c r="AH24" s="387">
        <v>60</v>
      </c>
      <c r="AI24" s="388">
        <f>AH24/AG24*100</f>
        <v>0.45627376425855515</v>
      </c>
      <c r="AJ24" s="387">
        <v>120</v>
      </c>
      <c r="AK24" s="389">
        <f>AJ24/AH24*10</f>
        <v>20</v>
      </c>
      <c r="AL24" s="266">
        <v>1247</v>
      </c>
      <c r="AM24" s="267"/>
      <c r="AN24" s="265"/>
      <c r="AO24" s="267"/>
      <c r="AP24" s="268"/>
      <c r="AQ24" s="270">
        <v>200</v>
      </c>
      <c r="AR24" s="271"/>
      <c r="AS24" s="284"/>
      <c r="AT24" s="271"/>
      <c r="AU24" s="283"/>
      <c r="AV24" s="273"/>
      <c r="AW24" s="271"/>
      <c r="AX24" s="271"/>
      <c r="AY24" s="271"/>
      <c r="AZ24" s="272"/>
      <c r="BA24" s="266">
        <v>306</v>
      </c>
      <c r="BB24" s="274"/>
      <c r="BC24" s="260"/>
      <c r="BD24" s="274"/>
      <c r="BE24" s="262"/>
      <c r="BF24" s="275"/>
      <c r="BG24" s="276"/>
      <c r="BH24" s="276"/>
      <c r="BI24" s="276"/>
      <c r="BJ24" s="272"/>
      <c r="BK24" s="273"/>
      <c r="BL24" s="271"/>
      <c r="BM24" s="271"/>
      <c r="BN24" s="271"/>
      <c r="BO24" s="272"/>
      <c r="BP24" s="277">
        <v>1201</v>
      </c>
      <c r="BQ24" s="276"/>
      <c r="BR24" s="276"/>
      <c r="BS24" s="276"/>
      <c r="BT24" s="278"/>
      <c r="BU24" s="279"/>
      <c r="BV24" s="280"/>
      <c r="BW24" s="280"/>
      <c r="BX24" s="280"/>
      <c r="BY24" s="281"/>
    </row>
    <row r="25" spans="1:77" s="256" customFormat="1" ht="15" customHeight="1" thickBot="1">
      <c r="A25" s="287" t="s">
        <v>14</v>
      </c>
      <c r="B25" s="288">
        <v>1630</v>
      </c>
      <c r="C25" s="373">
        <f t="shared" si="1"/>
        <v>52794</v>
      </c>
      <c r="D25" s="374">
        <f t="shared" si="2"/>
        <v>13769</v>
      </c>
      <c r="E25" s="390">
        <f t="shared" si="9"/>
        <v>26.08061522142668</v>
      </c>
      <c r="F25" s="374">
        <f t="shared" si="3"/>
        <v>40163</v>
      </c>
      <c r="G25" s="391">
        <f t="shared" si="10"/>
        <v>29.169148086280778</v>
      </c>
      <c r="H25" s="392">
        <v>26141</v>
      </c>
      <c r="I25" s="393">
        <v>13674</v>
      </c>
      <c r="J25" s="394">
        <f t="shared" si="11"/>
        <v>52.30863394667381</v>
      </c>
      <c r="K25" s="290">
        <v>40024</v>
      </c>
      <c r="L25" s="395">
        <f t="shared" si="12"/>
        <v>29.27014772561065</v>
      </c>
      <c r="M25" s="27">
        <v>1149</v>
      </c>
      <c r="N25" s="292">
        <v>10</v>
      </c>
      <c r="O25" s="394">
        <f>N25/M25*100</f>
        <v>0.8703220191470844</v>
      </c>
      <c r="P25" s="292">
        <v>20</v>
      </c>
      <c r="Q25" s="376">
        <f>P25/N25*10</f>
        <v>20</v>
      </c>
      <c r="R25" s="28">
        <v>39</v>
      </c>
      <c r="S25" s="396"/>
      <c r="T25" s="397"/>
      <c r="U25" s="396"/>
      <c r="V25" s="391"/>
      <c r="W25" s="398">
        <v>730</v>
      </c>
      <c r="X25" s="29">
        <v>85</v>
      </c>
      <c r="Y25" s="394">
        <f>X25/W25*100</f>
        <v>11.643835616438356</v>
      </c>
      <c r="Z25" s="290">
        <v>119</v>
      </c>
      <c r="AA25" s="391">
        <f>Z25/X25*10</f>
        <v>14</v>
      </c>
      <c r="AB25" s="399">
        <v>1657</v>
      </c>
      <c r="AC25" s="400"/>
      <c r="AD25" s="401">
        <f t="shared" si="8"/>
        <v>0</v>
      </c>
      <c r="AE25" s="400"/>
      <c r="AF25" s="402"/>
      <c r="AG25" s="399">
        <v>18922</v>
      </c>
      <c r="AH25" s="403"/>
      <c r="AI25" s="404"/>
      <c r="AJ25" s="393"/>
      <c r="AK25" s="405"/>
      <c r="AL25" s="294">
        <v>1579</v>
      </c>
      <c r="AM25" s="295"/>
      <c r="AN25" s="293"/>
      <c r="AO25" s="295"/>
      <c r="AP25" s="296"/>
      <c r="AQ25" s="297">
        <v>1526</v>
      </c>
      <c r="AR25" s="298"/>
      <c r="AS25" s="299"/>
      <c r="AT25" s="298"/>
      <c r="AU25" s="300"/>
      <c r="AV25" s="301"/>
      <c r="AW25" s="298"/>
      <c r="AX25" s="298"/>
      <c r="AY25" s="298"/>
      <c r="AZ25" s="302"/>
      <c r="BA25" s="294">
        <v>751</v>
      </c>
      <c r="BB25" s="303"/>
      <c r="BC25" s="289"/>
      <c r="BD25" s="303"/>
      <c r="BE25" s="291"/>
      <c r="BF25" s="304">
        <v>300</v>
      </c>
      <c r="BG25" s="305"/>
      <c r="BH25" s="305"/>
      <c r="BI25" s="305"/>
      <c r="BJ25" s="302"/>
      <c r="BK25" s="301"/>
      <c r="BL25" s="298"/>
      <c r="BM25" s="298"/>
      <c r="BN25" s="298"/>
      <c r="BO25" s="302"/>
      <c r="BP25" s="306"/>
      <c r="BQ25" s="305"/>
      <c r="BR25" s="305"/>
      <c r="BS25" s="305"/>
      <c r="BT25" s="307"/>
      <c r="BU25" s="279"/>
      <c r="BV25" s="308"/>
      <c r="BW25" s="308"/>
      <c r="BX25" s="308"/>
      <c r="BY25" s="309"/>
    </row>
    <row r="26" spans="1:77" s="338" customFormat="1" ht="15" customHeight="1" thickBot="1">
      <c r="A26" s="310" t="s">
        <v>24</v>
      </c>
      <c r="B26" s="311">
        <f>SUM(B5:B25)</f>
        <v>27151</v>
      </c>
      <c r="C26" s="406">
        <f>SUM(C5:C25)</f>
        <v>606544</v>
      </c>
      <c r="D26" s="407">
        <f>SUM(D5:D25)</f>
        <v>111814</v>
      </c>
      <c r="E26" s="408">
        <f>D26/C26*100</f>
        <v>18.43460655780949</v>
      </c>
      <c r="F26" s="407">
        <f>SUM(F5:F25)</f>
        <v>286743</v>
      </c>
      <c r="G26" s="409">
        <f t="shared" si="10"/>
        <v>25.644641994741267</v>
      </c>
      <c r="H26" s="410">
        <f>SUM(H5:H25)</f>
        <v>271841</v>
      </c>
      <c r="I26" s="407">
        <f>SUM(I6:I25)</f>
        <v>109383</v>
      </c>
      <c r="J26" s="411">
        <f t="shared" si="11"/>
        <v>40.23785963118146</v>
      </c>
      <c r="K26" s="407">
        <f>SUM(K6:K25)</f>
        <v>282331</v>
      </c>
      <c r="L26" s="409">
        <f t="shared" si="12"/>
        <v>25.811232092738358</v>
      </c>
      <c r="M26" s="410">
        <f>SUM(M5:M25)</f>
        <v>16834</v>
      </c>
      <c r="N26" s="407">
        <f>SUM(N5:N25)</f>
        <v>1486</v>
      </c>
      <c r="O26" s="411">
        <f>N26/M26*100</f>
        <v>8.82737317333967</v>
      </c>
      <c r="P26" s="407">
        <f>SUM(P5:P25)</f>
        <v>2862</v>
      </c>
      <c r="Q26" s="409">
        <f>P26/N26*10</f>
        <v>19.259757738896365</v>
      </c>
      <c r="R26" s="410">
        <f>SUM(R5:R25)</f>
        <v>840</v>
      </c>
      <c r="S26" s="407">
        <f>SUM(S5:S25)</f>
        <v>0</v>
      </c>
      <c r="T26" s="412">
        <f>S26/R26*100</f>
        <v>0</v>
      </c>
      <c r="U26" s="407">
        <f>SUM(U5:U25)</f>
        <v>0</v>
      </c>
      <c r="V26" s="413"/>
      <c r="W26" s="410">
        <f>SUM(W5:W25)</f>
        <v>17026</v>
      </c>
      <c r="X26" s="407">
        <f>SUM(X5:X25)</f>
        <v>430</v>
      </c>
      <c r="Y26" s="411">
        <f>X26/W26*100</f>
        <v>2.52554916010807</v>
      </c>
      <c r="Z26" s="407">
        <f>SUM(Z5:Z25)</f>
        <v>449</v>
      </c>
      <c r="AA26" s="409">
        <f>Z26/X26*10</f>
        <v>10.44186046511628</v>
      </c>
      <c r="AB26" s="410">
        <f>SUM(AB5:AB25)</f>
        <v>116173</v>
      </c>
      <c r="AC26" s="407">
        <f>SUM(AC5:AC25)</f>
        <v>0</v>
      </c>
      <c r="AD26" s="414">
        <f t="shared" si="8"/>
        <v>0</v>
      </c>
      <c r="AE26" s="407">
        <f>SUM(AE5:AE25)</f>
        <v>0</v>
      </c>
      <c r="AF26" s="413"/>
      <c r="AG26" s="410">
        <f>SUM(AG5:AG25)</f>
        <v>133117</v>
      </c>
      <c r="AH26" s="407">
        <f>SUM(AH5:AH25)</f>
        <v>515</v>
      </c>
      <c r="AI26" s="408">
        <f>AH26/AG26*100</f>
        <v>0.38687770908298713</v>
      </c>
      <c r="AJ26" s="407">
        <f>SUM(AJ5:AJ25)</f>
        <v>1101</v>
      </c>
      <c r="AK26" s="409">
        <f>AJ26/AH26*10</f>
        <v>21.37864077669903</v>
      </c>
      <c r="AL26" s="314">
        <f>SUM(AL5:AL25)</f>
        <v>33731</v>
      </c>
      <c r="AM26" s="312">
        <f>SUM(AM5:AM25)</f>
        <v>0</v>
      </c>
      <c r="AN26" s="316">
        <f>AM26/AL26*100</f>
        <v>0</v>
      </c>
      <c r="AO26" s="312">
        <f>SUM(AO5:AO25)</f>
        <v>0</v>
      </c>
      <c r="AP26" s="313"/>
      <c r="AQ26" s="317">
        <f>SUM(AQ5:AQ25)</f>
        <v>3346</v>
      </c>
      <c r="AR26" s="318">
        <f>SUM(AR5:AR25)</f>
        <v>0</v>
      </c>
      <c r="AS26" s="319">
        <f>AR26/AQ26*100</f>
        <v>0</v>
      </c>
      <c r="AT26" s="318">
        <f>SUM(AT5:AT25)</f>
        <v>0</v>
      </c>
      <c r="AU26" s="320" t="e">
        <f>AT26/AR26*10</f>
        <v>#DIV/0!</v>
      </c>
      <c r="AV26" s="317">
        <f>SUM(AV5:AV25)</f>
        <v>1946</v>
      </c>
      <c r="AW26" s="318">
        <f>SUM(AW5:AW25)</f>
        <v>0</v>
      </c>
      <c r="AX26" s="321">
        <f>AW26/AV26*100</f>
        <v>0</v>
      </c>
      <c r="AY26" s="322">
        <f>SUM(AY5:AY25)</f>
        <v>0</v>
      </c>
      <c r="AZ26" s="323"/>
      <c r="BA26" s="314">
        <f>SUM(BA5:BA25)</f>
        <v>6359</v>
      </c>
      <c r="BB26" s="312">
        <f>SUM(BB5:BB25)</f>
        <v>0</v>
      </c>
      <c r="BC26" s="315">
        <f>BB26/BA26*100</f>
        <v>0</v>
      </c>
      <c r="BD26" s="312">
        <f>SUM(BD5:BD25)</f>
        <v>0</v>
      </c>
      <c r="BE26" s="324"/>
      <c r="BF26" s="325">
        <f>SUM(BF5:BF25)</f>
        <v>1636</v>
      </c>
      <c r="BG26" s="326">
        <f>SUM(BG5:BG25)</f>
        <v>0</v>
      </c>
      <c r="BH26" s="327">
        <f>BG26/BF26*100</f>
        <v>0</v>
      </c>
      <c r="BI26" s="326">
        <f>SUM(BI5:BI25)</f>
        <v>0</v>
      </c>
      <c r="BJ26" s="328"/>
      <c r="BK26" s="329">
        <f>SUM(BK5:BK25)</f>
        <v>1253</v>
      </c>
      <c r="BL26" s="329">
        <f>SUM(BL5:BL25)</f>
        <v>0</v>
      </c>
      <c r="BM26" s="330">
        <f>BL26/BK26*100</f>
        <v>0</v>
      </c>
      <c r="BN26" s="329">
        <f>SUM(BN5:BN25)</f>
        <v>0</v>
      </c>
      <c r="BO26" s="331"/>
      <c r="BP26" s="332">
        <f>SUM(BP5:BP25)</f>
        <v>1336</v>
      </c>
      <c r="BQ26" s="333"/>
      <c r="BR26" s="333"/>
      <c r="BS26" s="333"/>
      <c r="BT26" s="334"/>
      <c r="BU26" s="335">
        <f>SUM(BU7:BU25)</f>
        <v>1106</v>
      </c>
      <c r="BV26" s="336"/>
      <c r="BW26" s="336"/>
      <c r="BX26" s="336"/>
      <c r="BY26" s="337"/>
    </row>
    <row r="27" spans="1:77" s="358" customFormat="1" ht="16.5" customHeight="1" thickBot="1">
      <c r="A27" s="339" t="s">
        <v>15</v>
      </c>
      <c r="B27" s="359">
        <v>1092</v>
      </c>
      <c r="C27" s="415">
        <v>585734</v>
      </c>
      <c r="D27" s="416">
        <v>1349</v>
      </c>
      <c r="E27" s="417">
        <v>0.23030932129601492</v>
      </c>
      <c r="F27" s="416">
        <v>4761</v>
      </c>
      <c r="G27" s="418">
        <v>35.29280948851001</v>
      </c>
      <c r="H27" s="419">
        <v>236907</v>
      </c>
      <c r="I27" s="420">
        <v>1349</v>
      </c>
      <c r="J27" s="421">
        <v>0.5694217562165744</v>
      </c>
      <c r="K27" s="420">
        <v>4761</v>
      </c>
      <c r="L27" s="418">
        <v>35.29280948851001</v>
      </c>
      <c r="M27" s="419">
        <v>24059</v>
      </c>
      <c r="N27" s="420">
        <v>0</v>
      </c>
      <c r="O27" s="421">
        <v>0</v>
      </c>
      <c r="P27" s="422">
        <v>0</v>
      </c>
      <c r="Q27" s="423">
        <v>0</v>
      </c>
      <c r="R27" s="424">
        <v>611</v>
      </c>
      <c r="S27" s="420"/>
      <c r="T27" s="417"/>
      <c r="U27" s="420"/>
      <c r="V27" s="418"/>
      <c r="W27" s="425">
        <v>15866</v>
      </c>
      <c r="X27" s="426">
        <v>0</v>
      </c>
      <c r="Y27" s="426">
        <v>0</v>
      </c>
      <c r="Z27" s="426">
        <v>0</v>
      </c>
      <c r="AA27" s="427">
        <v>0</v>
      </c>
      <c r="AB27" s="419">
        <v>125317</v>
      </c>
      <c r="AC27" s="420"/>
      <c r="AD27" s="417"/>
      <c r="AE27" s="420"/>
      <c r="AF27" s="418"/>
      <c r="AG27" s="419">
        <v>119306</v>
      </c>
      <c r="AH27" s="420">
        <v>0</v>
      </c>
      <c r="AI27" s="417">
        <v>0</v>
      </c>
      <c r="AJ27" s="420">
        <v>0</v>
      </c>
      <c r="AK27" s="428">
        <v>0</v>
      </c>
      <c r="AL27" s="340">
        <v>38330</v>
      </c>
      <c r="AM27" s="341"/>
      <c r="AN27" s="342"/>
      <c r="AO27" s="341"/>
      <c r="AP27" s="343"/>
      <c r="AQ27" s="344">
        <v>10001</v>
      </c>
      <c r="AR27" s="345"/>
      <c r="AS27" s="345"/>
      <c r="AT27" s="345"/>
      <c r="AU27" s="346"/>
      <c r="AV27" s="344">
        <v>1720</v>
      </c>
      <c r="AW27" s="345"/>
      <c r="AX27" s="345"/>
      <c r="AY27" s="345"/>
      <c r="AZ27" s="346"/>
      <c r="BA27" s="340">
        <v>10169</v>
      </c>
      <c r="BB27" s="341"/>
      <c r="BC27" s="342"/>
      <c r="BD27" s="341"/>
      <c r="BE27" s="343"/>
      <c r="BF27" s="347">
        <v>1673</v>
      </c>
      <c r="BG27" s="348"/>
      <c r="BH27" s="348"/>
      <c r="BI27" s="348"/>
      <c r="BJ27" s="349"/>
      <c r="BK27" s="350"/>
      <c r="BL27" s="351"/>
      <c r="BM27" s="351"/>
      <c r="BN27" s="351"/>
      <c r="BO27" s="352"/>
      <c r="BP27" s="353"/>
      <c r="BQ27" s="348"/>
      <c r="BR27" s="348"/>
      <c r="BS27" s="348"/>
      <c r="BT27" s="354"/>
      <c r="BU27" s="355"/>
      <c r="BV27" s="356"/>
      <c r="BW27" s="356"/>
      <c r="BX27" s="356"/>
      <c r="BY27" s="357"/>
    </row>
  </sheetData>
  <sheetProtection selectLockedCells="1" selectUnlockedCells="1"/>
  <mergeCells count="18">
    <mergeCell ref="M3:Q3"/>
    <mergeCell ref="R3:V3"/>
    <mergeCell ref="BF3:BJ3"/>
    <mergeCell ref="C1:L1"/>
    <mergeCell ref="W3:AA3"/>
    <mergeCell ref="AG3:AK3"/>
    <mergeCell ref="AL3:AP3"/>
    <mergeCell ref="AQ3:AU3"/>
    <mergeCell ref="A3:A4"/>
    <mergeCell ref="B3:B4"/>
    <mergeCell ref="C3:G3"/>
    <mergeCell ref="H3:L3"/>
    <mergeCell ref="BU3:BY3"/>
    <mergeCell ref="AV3:AZ3"/>
    <mergeCell ref="BA3:BE3"/>
    <mergeCell ref="AB3:AF3"/>
    <mergeCell ref="BK3:BO3"/>
    <mergeCell ref="BP3:BT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  <colBreaks count="1" manualBreakCount="1">
    <brk id="2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C26" sqref="AC26"/>
    </sheetView>
  </sheetViews>
  <sheetFormatPr defaultColWidth="9.00390625" defaultRowHeight="12.75"/>
  <cols>
    <col min="1" max="1" width="25.25390625" style="0" customWidth="1"/>
    <col min="2" max="2" width="11.25390625" style="0" customWidth="1"/>
    <col min="3" max="3" width="8.625" style="0" customWidth="1"/>
    <col min="4" max="4" width="6.125" style="0" customWidth="1"/>
    <col min="5" max="5" width="8.75390625" style="0" customWidth="1"/>
    <col min="6" max="6" width="9.00390625" style="0" customWidth="1"/>
    <col min="7" max="7" width="0.12890625" style="0" hidden="1" customWidth="1"/>
    <col min="8" max="11" width="3.875" style="0" hidden="1" customWidth="1"/>
    <col min="12" max="12" width="7.625" style="0" hidden="1" customWidth="1"/>
    <col min="13" max="15" width="3.875" style="0" hidden="1" customWidth="1"/>
    <col min="16" max="16" width="6.875" style="0" hidden="1" customWidth="1"/>
    <col min="17" max="18" width="3.875" style="0" hidden="1" customWidth="1"/>
    <col min="19" max="20" width="6.875" style="0" hidden="1" customWidth="1"/>
    <col min="21" max="23" width="3.875" style="0" hidden="1" customWidth="1"/>
    <col min="24" max="24" width="6.875" style="0" hidden="1" customWidth="1"/>
    <col min="25" max="26" width="3.875" style="0" hidden="1" customWidth="1"/>
    <col min="27" max="27" width="9.75390625" style="0" hidden="1" customWidth="1"/>
    <col min="28" max="28" width="8.375" style="0" customWidth="1"/>
    <col min="29" max="29" width="6.875" style="0" customWidth="1"/>
    <col min="30" max="30" width="5.875" style="0" customWidth="1"/>
    <col min="31" max="31" width="8.25390625" style="0" customWidth="1"/>
    <col min="32" max="32" width="7.875" style="0" customWidth="1"/>
    <col min="33" max="33" width="6.875" style="0" hidden="1" customWidth="1"/>
    <col min="34" max="36" width="3.875" style="0" hidden="1" customWidth="1"/>
    <col min="37" max="37" width="6.875" style="0" hidden="1" customWidth="1"/>
    <col min="38" max="40" width="3.875" style="0" hidden="1" customWidth="1"/>
    <col min="41" max="41" width="7.625" style="0" hidden="1" customWidth="1"/>
    <col min="42" max="44" width="3.875" style="0" hidden="1" customWidth="1"/>
    <col min="45" max="45" width="8.125" style="0" hidden="1" customWidth="1"/>
    <col min="46" max="47" width="3.875" style="0" hidden="1" customWidth="1"/>
    <col min="48" max="48" width="9.75390625" style="0" hidden="1" customWidth="1"/>
    <col min="49" max="49" width="8.75390625" style="0" customWidth="1"/>
    <col min="50" max="50" width="7.625" style="0" customWidth="1"/>
    <col min="51" max="51" width="6.375" style="0" customWidth="1"/>
    <col min="52" max="52" width="8.125" style="0" customWidth="1"/>
    <col min="53" max="53" width="9.25390625" style="0" customWidth="1"/>
  </cols>
  <sheetData>
    <row r="1" spans="1:53" ht="33.75" customHeight="1" thickBot="1">
      <c r="A1" s="450" t="s">
        <v>116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</row>
    <row r="2" spans="1:53" ht="15.75" customHeight="1" thickBot="1">
      <c r="A2" s="453" t="s">
        <v>16</v>
      </c>
      <c r="B2" s="454" t="s">
        <v>25</v>
      </c>
      <c r="C2" s="454"/>
      <c r="D2" s="454"/>
      <c r="E2" s="454"/>
      <c r="F2" s="454"/>
      <c r="G2" s="449" t="s">
        <v>26</v>
      </c>
      <c r="H2" s="449"/>
      <c r="I2" s="449"/>
      <c r="J2" s="449"/>
      <c r="K2" s="449"/>
      <c r="L2" s="449" t="s">
        <v>27</v>
      </c>
      <c r="M2" s="449"/>
      <c r="N2" s="449"/>
      <c r="O2" s="449"/>
      <c r="P2" s="449" t="s">
        <v>28</v>
      </c>
      <c r="Q2" s="449"/>
      <c r="R2" s="449"/>
      <c r="S2" s="449"/>
      <c r="T2" s="449" t="s">
        <v>29</v>
      </c>
      <c r="U2" s="449"/>
      <c r="V2" s="449"/>
      <c r="W2" s="449"/>
      <c r="X2" s="452" t="s">
        <v>30</v>
      </c>
      <c r="Y2" s="452"/>
      <c r="Z2" s="452"/>
      <c r="AA2" s="452"/>
      <c r="AB2" s="449" t="s">
        <v>31</v>
      </c>
      <c r="AC2" s="449"/>
      <c r="AD2" s="449"/>
      <c r="AE2" s="449"/>
      <c r="AF2" s="449"/>
      <c r="AG2" s="452" t="s">
        <v>44</v>
      </c>
      <c r="AH2" s="452"/>
      <c r="AI2" s="452"/>
      <c r="AJ2" s="452"/>
      <c r="AK2" s="452" t="s">
        <v>32</v>
      </c>
      <c r="AL2" s="452"/>
      <c r="AM2" s="452"/>
      <c r="AN2" s="452"/>
      <c r="AO2" s="452" t="s">
        <v>33</v>
      </c>
      <c r="AP2" s="452"/>
      <c r="AQ2" s="452"/>
      <c r="AR2" s="452"/>
      <c r="AS2" s="452" t="s">
        <v>34</v>
      </c>
      <c r="AT2" s="452"/>
      <c r="AU2" s="452"/>
      <c r="AV2" s="452"/>
      <c r="AW2" s="449" t="s">
        <v>35</v>
      </c>
      <c r="AX2" s="449"/>
      <c r="AY2" s="449"/>
      <c r="AZ2" s="449"/>
      <c r="BA2" s="449"/>
    </row>
    <row r="3" spans="1:53" ht="123" customHeight="1" thickBot="1">
      <c r="A3" s="453"/>
      <c r="B3" s="202" t="s">
        <v>36</v>
      </c>
      <c r="C3" s="203" t="s">
        <v>37</v>
      </c>
      <c r="D3" s="203" t="s">
        <v>0</v>
      </c>
      <c r="E3" s="203" t="s">
        <v>38</v>
      </c>
      <c r="F3" s="204" t="s">
        <v>39</v>
      </c>
      <c r="G3" s="133" t="s">
        <v>36</v>
      </c>
      <c r="H3" s="133" t="s">
        <v>40</v>
      </c>
      <c r="I3" s="134" t="s">
        <v>0</v>
      </c>
      <c r="J3" s="133" t="s">
        <v>41</v>
      </c>
      <c r="K3" s="133" t="s">
        <v>39</v>
      </c>
      <c r="L3" s="133" t="s">
        <v>36</v>
      </c>
      <c r="M3" s="133" t="s">
        <v>40</v>
      </c>
      <c r="N3" s="133" t="s">
        <v>41</v>
      </c>
      <c r="O3" s="133" t="s">
        <v>39</v>
      </c>
      <c r="P3" s="133" t="s">
        <v>36</v>
      </c>
      <c r="Q3" s="133" t="s">
        <v>40</v>
      </c>
      <c r="R3" s="133" t="s">
        <v>41</v>
      </c>
      <c r="S3" s="133" t="s">
        <v>42</v>
      </c>
      <c r="T3" s="133" t="s">
        <v>36</v>
      </c>
      <c r="U3" s="133" t="s">
        <v>40</v>
      </c>
      <c r="V3" s="133" t="s">
        <v>41</v>
      </c>
      <c r="W3" s="133" t="s">
        <v>39</v>
      </c>
      <c r="X3" s="201" t="s">
        <v>43</v>
      </c>
      <c r="Y3" s="201" t="s">
        <v>40</v>
      </c>
      <c r="Z3" s="201" t="s">
        <v>41</v>
      </c>
      <c r="AA3" s="201" t="s">
        <v>39</v>
      </c>
      <c r="AB3" s="202" t="s">
        <v>43</v>
      </c>
      <c r="AC3" s="203" t="s">
        <v>40</v>
      </c>
      <c r="AD3" s="203" t="s">
        <v>0</v>
      </c>
      <c r="AE3" s="203" t="s">
        <v>41</v>
      </c>
      <c r="AF3" s="204" t="s">
        <v>39</v>
      </c>
      <c r="AG3" s="201" t="s">
        <v>36</v>
      </c>
      <c r="AH3" s="201" t="s">
        <v>40</v>
      </c>
      <c r="AI3" s="201" t="s">
        <v>41</v>
      </c>
      <c r="AJ3" s="201" t="s">
        <v>39</v>
      </c>
      <c r="AK3" s="201" t="s">
        <v>36</v>
      </c>
      <c r="AL3" s="201" t="s">
        <v>40</v>
      </c>
      <c r="AM3" s="201" t="s">
        <v>41</v>
      </c>
      <c r="AN3" s="201" t="s">
        <v>39</v>
      </c>
      <c r="AO3" s="201" t="s">
        <v>43</v>
      </c>
      <c r="AP3" s="201" t="s">
        <v>40</v>
      </c>
      <c r="AQ3" s="201" t="s">
        <v>41</v>
      </c>
      <c r="AR3" s="201" t="s">
        <v>39</v>
      </c>
      <c r="AS3" s="201" t="s">
        <v>43</v>
      </c>
      <c r="AT3" s="201" t="s">
        <v>40</v>
      </c>
      <c r="AU3" s="201" t="s">
        <v>41</v>
      </c>
      <c r="AV3" s="201" t="s">
        <v>39</v>
      </c>
      <c r="AW3" s="202" t="s">
        <v>43</v>
      </c>
      <c r="AX3" s="203" t="s">
        <v>40</v>
      </c>
      <c r="AY3" s="203" t="s">
        <v>0</v>
      </c>
      <c r="AZ3" s="203" t="s">
        <v>41</v>
      </c>
      <c r="BA3" s="204" t="s">
        <v>39</v>
      </c>
    </row>
    <row r="4" spans="1:53" ht="21" customHeight="1">
      <c r="A4" s="122" t="s">
        <v>1</v>
      </c>
      <c r="B4" s="123"/>
      <c r="C4" s="124"/>
      <c r="D4" s="125"/>
      <c r="E4" s="126"/>
      <c r="F4" s="126"/>
      <c r="G4" s="26"/>
      <c r="H4" s="127"/>
      <c r="I4" s="128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206"/>
      <c r="AB4" s="213"/>
      <c r="AC4" s="127"/>
      <c r="AD4" s="127"/>
      <c r="AE4" s="127"/>
      <c r="AF4" s="127"/>
      <c r="AG4" s="26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9"/>
      <c r="AW4" s="130"/>
      <c r="AX4" s="127"/>
      <c r="AY4" s="131"/>
      <c r="AZ4" s="127"/>
      <c r="BA4" s="132"/>
    </row>
    <row r="5" spans="1:53" ht="15.75">
      <c r="A5" s="119" t="s">
        <v>17</v>
      </c>
      <c r="B5" s="121">
        <v>1245</v>
      </c>
      <c r="C5" s="22">
        <v>1045</v>
      </c>
      <c r="D5" s="5">
        <f>C5/B5*100</f>
        <v>83.93574297188755</v>
      </c>
      <c r="E5" s="4">
        <v>1410</v>
      </c>
      <c r="F5" s="16">
        <f>E5/C5*10</f>
        <v>13.492822966507177</v>
      </c>
      <c r="G5" s="21">
        <v>3955</v>
      </c>
      <c r="H5" s="2"/>
      <c r="I5" s="5"/>
      <c r="J5" s="2"/>
      <c r="K5" s="3">
        <f aca="true" t="shared" si="0" ref="K5:K26">IF(J5&gt;0,J5/H5*10,"")</f>
      </c>
      <c r="L5" s="6"/>
      <c r="M5" s="6"/>
      <c r="N5" s="6"/>
      <c r="O5" s="2"/>
      <c r="P5" s="6"/>
      <c r="Q5" s="6"/>
      <c r="R5" s="6"/>
      <c r="S5" s="2"/>
      <c r="T5" s="6"/>
      <c r="U5" s="6"/>
      <c r="V5" s="6"/>
      <c r="W5" s="3"/>
      <c r="X5" s="6">
        <v>500</v>
      </c>
      <c r="Y5" s="6"/>
      <c r="Z5" s="6"/>
      <c r="AA5" s="207"/>
      <c r="AB5" s="214"/>
      <c r="AC5" s="1"/>
      <c r="AD5" s="1"/>
      <c r="AE5" s="1"/>
      <c r="AF5" s="15"/>
      <c r="AG5" s="21">
        <v>2431</v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3">
        <f aca="true" t="shared" si="1" ref="AR5:AR20">IF(AQ5&gt;0,AQ5/AP5*10,"")</f>
      </c>
      <c r="AS5" s="2">
        <v>12</v>
      </c>
      <c r="AT5" s="2"/>
      <c r="AU5" s="2"/>
      <c r="AV5" s="19">
        <f aca="true" t="shared" si="2" ref="AV5:AV24">IF(AU5&gt;0,AU5/AT5*10,"")</f>
      </c>
      <c r="AW5" s="18"/>
      <c r="AX5" s="2"/>
      <c r="AY5" s="3"/>
      <c r="AZ5" s="2"/>
      <c r="BA5" s="117"/>
    </row>
    <row r="6" spans="1:53" ht="15.75">
      <c r="A6" s="119" t="s">
        <v>18</v>
      </c>
      <c r="B6" s="121"/>
      <c r="C6" s="23"/>
      <c r="D6" s="5"/>
      <c r="E6" s="7"/>
      <c r="F6" s="16"/>
      <c r="G6" s="21">
        <v>4926</v>
      </c>
      <c r="H6" s="2"/>
      <c r="I6" s="5"/>
      <c r="J6" s="2"/>
      <c r="K6" s="3">
        <f t="shared" si="0"/>
      </c>
      <c r="L6" s="6"/>
      <c r="M6" s="6"/>
      <c r="N6" s="6"/>
      <c r="O6" s="2"/>
      <c r="P6" s="6"/>
      <c r="Q6" s="6"/>
      <c r="R6" s="6"/>
      <c r="S6" s="2"/>
      <c r="T6" s="6">
        <v>250</v>
      </c>
      <c r="U6" s="6"/>
      <c r="V6" s="6"/>
      <c r="W6" s="3"/>
      <c r="X6" s="2"/>
      <c r="Y6" s="2"/>
      <c r="Z6" s="2"/>
      <c r="AA6" s="207"/>
      <c r="AB6" s="214">
        <v>770</v>
      </c>
      <c r="AC6" s="4"/>
      <c r="AD6" s="4"/>
      <c r="AE6" s="4"/>
      <c r="AF6" s="17"/>
      <c r="AG6" s="21">
        <v>380</v>
      </c>
      <c r="AH6" s="2"/>
      <c r="AI6" s="2"/>
      <c r="AJ6" s="2"/>
      <c r="AK6" s="2"/>
      <c r="AL6" s="2"/>
      <c r="AM6" s="2"/>
      <c r="AN6" s="2"/>
      <c r="AO6" s="2">
        <v>527</v>
      </c>
      <c r="AP6" s="2"/>
      <c r="AQ6" s="2"/>
      <c r="AR6" s="3">
        <f t="shared" si="1"/>
      </c>
      <c r="AS6" s="2">
        <v>101</v>
      </c>
      <c r="AT6" s="2"/>
      <c r="AU6" s="2"/>
      <c r="AV6" s="19">
        <f t="shared" si="2"/>
      </c>
      <c r="AW6" s="18">
        <v>825</v>
      </c>
      <c r="AX6" s="2"/>
      <c r="AY6" s="3"/>
      <c r="AZ6" s="2"/>
      <c r="BA6" s="118"/>
    </row>
    <row r="7" spans="1:53" ht="15.75">
      <c r="A7" s="119" t="s">
        <v>2</v>
      </c>
      <c r="B7" s="121">
        <v>300</v>
      </c>
      <c r="C7" s="23">
        <v>300</v>
      </c>
      <c r="D7" s="5">
        <f>C7/B7*100</f>
        <v>100</v>
      </c>
      <c r="E7" s="7">
        <v>150</v>
      </c>
      <c r="F7" s="16">
        <f>E7/C7*10</f>
        <v>5</v>
      </c>
      <c r="G7" s="21">
        <v>1560</v>
      </c>
      <c r="H7" s="2"/>
      <c r="I7" s="5"/>
      <c r="J7" s="2"/>
      <c r="K7" s="3">
        <f t="shared" si="0"/>
      </c>
      <c r="L7" s="6"/>
      <c r="M7" s="6"/>
      <c r="N7" s="6"/>
      <c r="O7" s="2"/>
      <c r="P7" s="6"/>
      <c r="Q7" s="6"/>
      <c r="R7" s="6"/>
      <c r="S7" s="2"/>
      <c r="T7" s="6"/>
      <c r="U7" s="6"/>
      <c r="V7" s="6"/>
      <c r="W7" s="3"/>
      <c r="X7" s="2"/>
      <c r="Y7" s="2"/>
      <c r="Z7" s="2"/>
      <c r="AA7" s="207"/>
      <c r="AB7" s="214">
        <v>412</v>
      </c>
      <c r="AC7" s="4"/>
      <c r="AD7" s="4"/>
      <c r="AE7" s="4"/>
      <c r="AF7" s="17"/>
      <c r="AG7" s="21">
        <v>264</v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3">
        <f t="shared" si="1"/>
      </c>
      <c r="AS7" s="2">
        <v>0</v>
      </c>
      <c r="AT7" s="2"/>
      <c r="AU7" s="2"/>
      <c r="AV7" s="19">
        <f t="shared" si="2"/>
      </c>
      <c r="AW7" s="18"/>
      <c r="AX7" s="2"/>
      <c r="AY7" s="3"/>
      <c r="AZ7" s="2"/>
      <c r="BA7" s="117"/>
    </row>
    <row r="8" spans="1:53" ht="15.75">
      <c r="A8" s="120" t="s">
        <v>3</v>
      </c>
      <c r="B8" s="121">
        <v>415</v>
      </c>
      <c r="C8" s="23">
        <v>415</v>
      </c>
      <c r="D8" s="5">
        <f>C8/B8*100</f>
        <v>100</v>
      </c>
      <c r="E8" s="7">
        <v>460</v>
      </c>
      <c r="F8" s="16">
        <f>E8/C8*10</f>
        <v>11.08433734939759</v>
      </c>
      <c r="G8" s="21">
        <v>9532</v>
      </c>
      <c r="H8" s="2"/>
      <c r="I8" s="5"/>
      <c r="J8" s="2"/>
      <c r="K8" s="3">
        <f t="shared" si="0"/>
      </c>
      <c r="L8" s="6"/>
      <c r="M8" s="6"/>
      <c r="N8" s="6"/>
      <c r="O8" s="2"/>
      <c r="P8" s="6"/>
      <c r="Q8" s="6"/>
      <c r="R8" s="6"/>
      <c r="S8" s="2"/>
      <c r="T8" s="6">
        <v>1066</v>
      </c>
      <c r="U8" s="6"/>
      <c r="V8" s="6"/>
      <c r="W8" s="3"/>
      <c r="X8" s="2"/>
      <c r="Y8" s="2"/>
      <c r="Z8" s="2"/>
      <c r="AA8" s="207"/>
      <c r="AB8" s="214">
        <v>2170</v>
      </c>
      <c r="AC8" s="4"/>
      <c r="AD8" s="4"/>
      <c r="AE8" s="4"/>
      <c r="AF8" s="17"/>
      <c r="AG8" s="21">
        <v>1184</v>
      </c>
      <c r="AH8" s="2"/>
      <c r="AI8" s="2"/>
      <c r="AJ8" s="2"/>
      <c r="AK8" s="2"/>
      <c r="AL8" s="2"/>
      <c r="AM8" s="2"/>
      <c r="AN8" s="2"/>
      <c r="AO8" s="2"/>
      <c r="AP8" s="2"/>
      <c r="AQ8" s="2"/>
      <c r="AR8" s="3">
        <f t="shared" si="1"/>
      </c>
      <c r="AS8" s="2">
        <v>75</v>
      </c>
      <c r="AT8" s="2"/>
      <c r="AU8" s="2"/>
      <c r="AV8" s="19">
        <f t="shared" si="2"/>
      </c>
      <c r="AW8" s="18">
        <v>168</v>
      </c>
      <c r="AX8" s="2"/>
      <c r="AY8" s="3"/>
      <c r="AZ8" s="2"/>
      <c r="BA8" s="118"/>
    </row>
    <row r="9" spans="1:53" ht="15.75">
      <c r="A9" s="119" t="s">
        <v>19</v>
      </c>
      <c r="B9" s="121"/>
      <c r="C9" s="23"/>
      <c r="D9" s="5"/>
      <c r="E9" s="7"/>
      <c r="F9" s="16"/>
      <c r="G9" s="21">
        <v>9418</v>
      </c>
      <c r="H9" s="2"/>
      <c r="I9" s="5"/>
      <c r="J9" s="2"/>
      <c r="K9" s="3">
        <f t="shared" si="0"/>
      </c>
      <c r="L9" s="6"/>
      <c r="M9" s="6"/>
      <c r="N9" s="6"/>
      <c r="O9" s="2"/>
      <c r="P9" s="6"/>
      <c r="Q9" s="6"/>
      <c r="R9" s="6"/>
      <c r="S9" s="2"/>
      <c r="T9" s="6"/>
      <c r="U9" s="6"/>
      <c r="V9" s="6"/>
      <c r="W9" s="3"/>
      <c r="X9" s="2"/>
      <c r="Y9" s="2"/>
      <c r="Z9" s="2"/>
      <c r="AA9" s="207"/>
      <c r="AB9" s="214"/>
      <c r="AC9" s="4"/>
      <c r="AD9" s="4"/>
      <c r="AE9" s="4"/>
      <c r="AF9" s="17"/>
      <c r="AG9" s="21"/>
      <c r="AH9" s="2"/>
      <c r="AI9" s="2"/>
      <c r="AJ9" s="2"/>
      <c r="AK9" s="2"/>
      <c r="AL9" s="2"/>
      <c r="AM9" s="2"/>
      <c r="AN9" s="2"/>
      <c r="AO9" s="2">
        <v>500</v>
      </c>
      <c r="AP9" s="2"/>
      <c r="AQ9" s="2"/>
      <c r="AR9" s="3">
        <f t="shared" si="1"/>
      </c>
      <c r="AS9" s="2">
        <v>16</v>
      </c>
      <c r="AT9" s="2"/>
      <c r="AU9" s="2"/>
      <c r="AV9" s="19">
        <f t="shared" si="2"/>
      </c>
      <c r="AW9" s="18"/>
      <c r="AX9" s="2"/>
      <c r="AY9" s="3"/>
      <c r="AZ9" s="2"/>
      <c r="BA9" s="117"/>
    </row>
    <row r="10" spans="1:53" ht="15.75">
      <c r="A10" s="119" t="s">
        <v>4</v>
      </c>
      <c r="B10" s="121">
        <v>360</v>
      </c>
      <c r="C10" s="23">
        <v>120</v>
      </c>
      <c r="D10" s="5">
        <f>C10/B10*100</f>
        <v>33.33333333333333</v>
      </c>
      <c r="E10" s="7">
        <v>72</v>
      </c>
      <c r="F10" s="16">
        <f>E10/C10*10</f>
        <v>6</v>
      </c>
      <c r="G10" s="21">
        <v>16527</v>
      </c>
      <c r="H10" s="2"/>
      <c r="I10" s="5"/>
      <c r="J10" s="2"/>
      <c r="K10" s="3">
        <f t="shared" si="0"/>
      </c>
      <c r="L10" s="6"/>
      <c r="M10" s="6"/>
      <c r="N10" s="6"/>
      <c r="O10" s="2"/>
      <c r="P10" s="6">
        <v>350</v>
      </c>
      <c r="Q10" s="6"/>
      <c r="R10" s="6"/>
      <c r="S10" s="2"/>
      <c r="T10" s="2">
        <v>2908</v>
      </c>
      <c r="U10" s="2"/>
      <c r="V10" s="2"/>
      <c r="W10" s="3"/>
      <c r="X10" s="2"/>
      <c r="Y10" s="2"/>
      <c r="Z10" s="2"/>
      <c r="AA10" s="207"/>
      <c r="AB10" s="214">
        <v>1370</v>
      </c>
      <c r="AC10" s="4"/>
      <c r="AD10" s="4"/>
      <c r="AE10" s="4"/>
      <c r="AF10" s="17"/>
      <c r="AG10" s="21">
        <v>50</v>
      </c>
      <c r="AH10" s="2"/>
      <c r="AI10" s="2"/>
      <c r="AJ10" s="2"/>
      <c r="AK10" s="2"/>
      <c r="AL10" s="2"/>
      <c r="AM10" s="2"/>
      <c r="AN10" s="2"/>
      <c r="AO10" s="2">
        <v>344</v>
      </c>
      <c r="AP10" s="2"/>
      <c r="AQ10" s="2"/>
      <c r="AR10" s="3">
        <f t="shared" si="1"/>
      </c>
      <c r="AS10" s="2">
        <v>20.4</v>
      </c>
      <c r="AT10" s="2"/>
      <c r="AU10" s="2"/>
      <c r="AV10" s="19">
        <f t="shared" si="2"/>
      </c>
      <c r="AW10" s="18">
        <v>24.6</v>
      </c>
      <c r="AX10" s="2"/>
      <c r="AY10" s="3"/>
      <c r="AZ10" s="2"/>
      <c r="BA10" s="117"/>
    </row>
    <row r="11" spans="1:53" ht="15.75">
      <c r="A11" s="119" t="s">
        <v>5</v>
      </c>
      <c r="B11" s="121">
        <v>196</v>
      </c>
      <c r="C11" s="23">
        <v>196</v>
      </c>
      <c r="D11" s="5">
        <f>C11/B11*100</f>
        <v>100</v>
      </c>
      <c r="E11" s="7">
        <v>82</v>
      </c>
      <c r="F11" s="16">
        <f>E11/C11*10</f>
        <v>4.183673469387755</v>
      </c>
      <c r="G11" s="21">
        <v>23893</v>
      </c>
      <c r="H11" s="2"/>
      <c r="I11" s="5"/>
      <c r="J11" s="2"/>
      <c r="K11" s="3">
        <f t="shared" si="0"/>
      </c>
      <c r="L11" s="6"/>
      <c r="M11" s="6"/>
      <c r="N11" s="6"/>
      <c r="O11" s="2"/>
      <c r="P11" s="2"/>
      <c r="Q11" s="2"/>
      <c r="R11" s="2"/>
      <c r="S11" s="2"/>
      <c r="T11" s="2">
        <v>2353</v>
      </c>
      <c r="U11" s="2"/>
      <c r="V11" s="2"/>
      <c r="W11" s="3">
        <f>IF(V11&gt;0,V11/U11*10,"")</f>
      </c>
      <c r="X11" s="2"/>
      <c r="Y11" s="2"/>
      <c r="Z11" s="2"/>
      <c r="AA11" s="207"/>
      <c r="AB11" s="214"/>
      <c r="AC11" s="4"/>
      <c r="AD11" s="4"/>
      <c r="AE11" s="4"/>
      <c r="AF11" s="17"/>
      <c r="AG11" s="21">
        <v>0</v>
      </c>
      <c r="AH11" s="2"/>
      <c r="AI11" s="2"/>
      <c r="AJ11" s="2"/>
      <c r="AK11" s="2"/>
      <c r="AL11" s="2"/>
      <c r="AM11" s="2"/>
      <c r="AN11" s="2"/>
      <c r="AO11" s="2">
        <v>2086</v>
      </c>
      <c r="AP11" s="2"/>
      <c r="AQ11" s="2"/>
      <c r="AR11" s="3">
        <f t="shared" si="1"/>
      </c>
      <c r="AS11" s="2">
        <v>141</v>
      </c>
      <c r="AT11" s="2"/>
      <c r="AU11" s="2"/>
      <c r="AV11" s="19">
        <f t="shared" si="2"/>
      </c>
      <c r="AW11" s="18">
        <v>177</v>
      </c>
      <c r="AX11" s="2"/>
      <c r="AY11" s="3"/>
      <c r="AZ11" s="2"/>
      <c r="BA11" s="118"/>
    </row>
    <row r="12" spans="1:53" ht="15.75">
      <c r="A12" s="119" t="s">
        <v>6</v>
      </c>
      <c r="B12" s="121">
        <v>130</v>
      </c>
      <c r="C12" s="23"/>
      <c r="D12" s="5"/>
      <c r="E12" s="7"/>
      <c r="F12" s="16"/>
      <c r="G12" s="21">
        <v>10375</v>
      </c>
      <c r="H12" s="2"/>
      <c r="I12" s="5"/>
      <c r="J12" s="2"/>
      <c r="K12" s="3">
        <f t="shared" si="0"/>
      </c>
      <c r="L12" s="6"/>
      <c r="M12" s="6"/>
      <c r="N12" s="6"/>
      <c r="O12" s="2"/>
      <c r="P12" s="2"/>
      <c r="Q12" s="2"/>
      <c r="R12" s="2"/>
      <c r="S12" s="2"/>
      <c r="T12" s="2">
        <v>0</v>
      </c>
      <c r="U12" s="2"/>
      <c r="V12" s="2"/>
      <c r="W12" s="3"/>
      <c r="X12" s="2"/>
      <c r="Y12" s="2"/>
      <c r="Z12" s="2"/>
      <c r="AA12" s="207"/>
      <c r="AB12" s="214">
        <v>40</v>
      </c>
      <c r="AC12" s="4"/>
      <c r="AD12" s="4"/>
      <c r="AE12" s="4"/>
      <c r="AF12" s="17"/>
      <c r="AG12" s="21">
        <v>829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3">
        <f t="shared" si="1"/>
      </c>
      <c r="AS12" s="2">
        <v>1</v>
      </c>
      <c r="AT12" s="2"/>
      <c r="AU12" s="2"/>
      <c r="AV12" s="19">
        <f t="shared" si="2"/>
      </c>
      <c r="AW12" s="18">
        <v>13</v>
      </c>
      <c r="AX12" s="2"/>
      <c r="AY12" s="3"/>
      <c r="AZ12" s="2"/>
      <c r="BA12" s="118"/>
    </row>
    <row r="13" spans="1:53" ht="18.75" customHeight="1">
      <c r="A13" s="119" t="s">
        <v>7</v>
      </c>
      <c r="B13" s="121"/>
      <c r="C13" s="23"/>
      <c r="D13" s="5"/>
      <c r="E13" s="7"/>
      <c r="F13" s="16"/>
      <c r="G13" s="21">
        <v>14504</v>
      </c>
      <c r="H13" s="2"/>
      <c r="I13" s="5"/>
      <c r="J13" s="2"/>
      <c r="K13" s="3">
        <f t="shared" si="0"/>
      </c>
      <c r="L13" s="6"/>
      <c r="M13" s="6"/>
      <c r="N13" s="6"/>
      <c r="O13" s="2"/>
      <c r="P13" s="2"/>
      <c r="Q13" s="2"/>
      <c r="R13" s="2"/>
      <c r="S13" s="2"/>
      <c r="T13" s="2">
        <v>676</v>
      </c>
      <c r="U13" s="2"/>
      <c r="V13" s="2"/>
      <c r="W13" s="3">
        <f>IF(V13&gt;0,V13/U13*10,"")</f>
      </c>
      <c r="X13" s="2"/>
      <c r="Y13" s="2"/>
      <c r="Z13" s="2"/>
      <c r="AA13" s="208">
        <f>IF(Z13&gt;0,Z13/Y13*10,"")</f>
      </c>
      <c r="AB13" s="214"/>
      <c r="AC13" s="4"/>
      <c r="AD13" s="4"/>
      <c r="AE13" s="4"/>
      <c r="AF13" s="17"/>
      <c r="AG13" s="21"/>
      <c r="AH13" s="2"/>
      <c r="AI13" s="2"/>
      <c r="AJ13" s="2"/>
      <c r="AK13" s="2"/>
      <c r="AL13" s="2"/>
      <c r="AM13" s="2"/>
      <c r="AN13" s="2"/>
      <c r="AO13" s="2">
        <v>30</v>
      </c>
      <c r="AP13" s="2"/>
      <c r="AQ13" s="2"/>
      <c r="AR13" s="3">
        <f t="shared" si="1"/>
      </c>
      <c r="AS13" s="2"/>
      <c r="AT13" s="2"/>
      <c r="AU13" s="2"/>
      <c r="AV13" s="19">
        <f t="shared" si="2"/>
      </c>
      <c r="AW13" s="18"/>
      <c r="AX13" s="2"/>
      <c r="AY13" s="3"/>
      <c r="AZ13" s="2"/>
      <c r="BA13" s="117"/>
    </row>
    <row r="14" spans="1:53" ht="15.75">
      <c r="A14" s="119" t="s">
        <v>8</v>
      </c>
      <c r="B14" s="121">
        <v>1209</v>
      </c>
      <c r="C14" s="24">
        <v>1209</v>
      </c>
      <c r="D14" s="5">
        <f>C14/B14*100</f>
        <v>100</v>
      </c>
      <c r="E14" s="7">
        <v>2297</v>
      </c>
      <c r="F14" s="16">
        <f>E14/C14*10</f>
        <v>18.99917287014061</v>
      </c>
      <c r="G14" s="21">
        <v>10919</v>
      </c>
      <c r="H14" s="2"/>
      <c r="I14" s="5"/>
      <c r="J14" s="2"/>
      <c r="K14" s="3">
        <f t="shared" si="0"/>
      </c>
      <c r="L14" s="6"/>
      <c r="M14" s="6"/>
      <c r="N14" s="6"/>
      <c r="O14" s="2"/>
      <c r="P14" s="2">
        <v>17</v>
      </c>
      <c r="Q14" s="2"/>
      <c r="R14" s="2"/>
      <c r="S14" s="2"/>
      <c r="T14" s="2">
        <v>1291</v>
      </c>
      <c r="U14" s="2"/>
      <c r="V14" s="2"/>
      <c r="W14" s="3"/>
      <c r="X14" s="2"/>
      <c r="Y14" s="2"/>
      <c r="Z14" s="2"/>
      <c r="AA14" s="207"/>
      <c r="AB14" s="214">
        <v>339</v>
      </c>
      <c r="AC14" s="4">
        <v>208</v>
      </c>
      <c r="AD14" s="205">
        <f>AC14/AB14*100</f>
        <v>61.35693215339233</v>
      </c>
      <c r="AE14" s="4">
        <v>113</v>
      </c>
      <c r="AF14" s="17">
        <f>AE14/AC14*10</f>
        <v>5.4326923076923075</v>
      </c>
      <c r="AG14" s="21">
        <v>1644</v>
      </c>
      <c r="AH14" s="2"/>
      <c r="AI14" s="2"/>
      <c r="AJ14" s="2"/>
      <c r="AK14" s="2"/>
      <c r="AL14" s="2"/>
      <c r="AM14" s="2"/>
      <c r="AN14" s="2"/>
      <c r="AO14" s="2">
        <v>1196</v>
      </c>
      <c r="AP14" s="2"/>
      <c r="AQ14" s="2"/>
      <c r="AR14" s="3">
        <f t="shared" si="1"/>
      </c>
      <c r="AS14" s="2"/>
      <c r="AT14" s="2"/>
      <c r="AU14" s="2"/>
      <c r="AV14" s="19">
        <f t="shared" si="2"/>
      </c>
      <c r="AW14" s="18"/>
      <c r="AX14" s="2"/>
      <c r="AY14" s="3"/>
      <c r="AZ14" s="2"/>
      <c r="BA14" s="117"/>
    </row>
    <row r="15" spans="1:53" ht="15.75">
      <c r="A15" s="119" t="s">
        <v>9</v>
      </c>
      <c r="B15" s="121">
        <v>290</v>
      </c>
      <c r="C15" s="23">
        <v>290</v>
      </c>
      <c r="D15" s="5">
        <f>C15/B15*100</f>
        <v>100</v>
      </c>
      <c r="E15" s="7">
        <v>145</v>
      </c>
      <c r="F15" s="16">
        <f>E15/C15*10</f>
        <v>5</v>
      </c>
      <c r="G15" s="21">
        <v>9847</v>
      </c>
      <c r="H15" s="2"/>
      <c r="I15" s="5"/>
      <c r="J15" s="2"/>
      <c r="K15" s="3">
        <f t="shared" si="0"/>
      </c>
      <c r="L15" s="6"/>
      <c r="M15" s="6"/>
      <c r="N15" s="6"/>
      <c r="O15" s="2"/>
      <c r="P15" s="2"/>
      <c r="Q15" s="2"/>
      <c r="R15" s="2"/>
      <c r="S15" s="2"/>
      <c r="T15" s="2"/>
      <c r="U15" s="2"/>
      <c r="V15" s="2"/>
      <c r="W15" s="3"/>
      <c r="X15" s="2">
        <v>220</v>
      </c>
      <c r="Y15" s="2"/>
      <c r="Z15" s="2"/>
      <c r="AA15" s="207"/>
      <c r="AB15" s="214"/>
      <c r="AC15" s="4"/>
      <c r="AD15" s="4"/>
      <c r="AE15" s="4"/>
      <c r="AF15" s="17"/>
      <c r="AG15" s="21"/>
      <c r="AH15" s="2"/>
      <c r="AI15" s="2"/>
      <c r="AJ15" s="2"/>
      <c r="AK15" s="2"/>
      <c r="AL15" s="2"/>
      <c r="AM15" s="2"/>
      <c r="AN15" s="2"/>
      <c r="AO15" s="2">
        <v>186</v>
      </c>
      <c r="AP15" s="2"/>
      <c r="AQ15" s="2"/>
      <c r="AR15" s="3">
        <f t="shared" si="1"/>
      </c>
      <c r="AS15" s="2"/>
      <c r="AT15" s="2"/>
      <c r="AU15" s="2"/>
      <c r="AV15" s="19">
        <f t="shared" si="2"/>
      </c>
      <c r="AW15" s="18"/>
      <c r="AX15" s="2"/>
      <c r="AY15" s="3"/>
      <c r="AZ15" s="2"/>
      <c r="BA15" s="117"/>
    </row>
    <row r="16" spans="1:53" ht="15.75">
      <c r="A16" s="119" t="s">
        <v>20</v>
      </c>
      <c r="B16" s="121">
        <v>200</v>
      </c>
      <c r="C16" s="23">
        <v>200</v>
      </c>
      <c r="D16" s="5">
        <f>C16/B16*100</f>
        <v>100</v>
      </c>
      <c r="E16" s="7">
        <v>430</v>
      </c>
      <c r="F16" s="16">
        <f>E16/C16*10</f>
        <v>21.5</v>
      </c>
      <c r="G16" s="21">
        <v>21733</v>
      </c>
      <c r="H16" s="2"/>
      <c r="I16" s="5"/>
      <c r="J16" s="2"/>
      <c r="K16" s="3">
        <f t="shared" si="0"/>
      </c>
      <c r="L16" s="6"/>
      <c r="M16" s="6"/>
      <c r="N16" s="6"/>
      <c r="O16" s="2"/>
      <c r="P16" s="2"/>
      <c r="Q16" s="2"/>
      <c r="R16" s="2"/>
      <c r="S16" s="2"/>
      <c r="T16" s="2"/>
      <c r="U16" s="2"/>
      <c r="V16" s="2"/>
      <c r="W16" s="3"/>
      <c r="X16" s="2"/>
      <c r="Y16" s="2"/>
      <c r="Z16" s="2"/>
      <c r="AA16" s="207"/>
      <c r="AB16" s="214"/>
      <c r="AC16" s="8"/>
      <c r="AD16" s="8"/>
      <c r="AE16" s="8"/>
      <c r="AF16" s="8"/>
      <c r="AG16" s="21"/>
      <c r="AH16" s="2"/>
      <c r="AI16" s="2"/>
      <c r="AJ16" s="2"/>
      <c r="AK16" s="2"/>
      <c r="AL16" s="2"/>
      <c r="AM16" s="2"/>
      <c r="AN16" s="2"/>
      <c r="AO16" s="2">
        <v>385</v>
      </c>
      <c r="AP16" s="2"/>
      <c r="AQ16" s="2"/>
      <c r="AR16" s="3">
        <f t="shared" si="1"/>
      </c>
      <c r="AS16" s="2"/>
      <c r="AT16" s="2"/>
      <c r="AU16" s="2"/>
      <c r="AV16" s="19">
        <f t="shared" si="2"/>
      </c>
      <c r="AW16" s="18"/>
      <c r="AX16" s="2"/>
      <c r="AY16" s="3"/>
      <c r="AZ16" s="2"/>
      <c r="BA16" s="117"/>
    </row>
    <row r="17" spans="1:53" ht="15.75">
      <c r="A17" s="119" t="s">
        <v>10</v>
      </c>
      <c r="B17" s="121"/>
      <c r="C17" s="23"/>
      <c r="D17" s="5"/>
      <c r="E17" s="7"/>
      <c r="F17" s="16"/>
      <c r="G17" s="21">
        <v>4277</v>
      </c>
      <c r="H17" s="2"/>
      <c r="I17" s="5"/>
      <c r="J17" s="2"/>
      <c r="K17" s="3">
        <f t="shared" si="0"/>
      </c>
      <c r="L17" s="6"/>
      <c r="M17" s="6"/>
      <c r="N17" s="6"/>
      <c r="O17" s="2"/>
      <c r="P17" s="2"/>
      <c r="Q17" s="2"/>
      <c r="R17" s="2"/>
      <c r="S17" s="2"/>
      <c r="T17" s="2"/>
      <c r="U17" s="2"/>
      <c r="V17" s="2"/>
      <c r="W17" s="3"/>
      <c r="X17" s="2"/>
      <c r="Y17" s="2"/>
      <c r="Z17" s="2"/>
      <c r="AA17" s="207"/>
      <c r="AB17" s="214">
        <v>200</v>
      </c>
      <c r="AC17" s="4"/>
      <c r="AD17" s="4"/>
      <c r="AE17" s="4"/>
      <c r="AF17" s="17"/>
      <c r="AG17" s="21">
        <v>374</v>
      </c>
      <c r="AH17" s="2"/>
      <c r="AI17" s="2"/>
      <c r="AJ17" s="2"/>
      <c r="AK17" s="2"/>
      <c r="AL17" s="2"/>
      <c r="AM17" s="2"/>
      <c r="AN17" s="2">
        <f>IF(AM17&gt;0,AM17/AL17*10,"")</f>
      </c>
      <c r="AO17" s="2">
        <v>528</v>
      </c>
      <c r="AP17" s="2"/>
      <c r="AQ17" s="2"/>
      <c r="AR17" s="3">
        <f t="shared" si="1"/>
      </c>
      <c r="AS17" s="2">
        <v>5.4</v>
      </c>
      <c r="AT17" s="2"/>
      <c r="AU17" s="2"/>
      <c r="AV17" s="19">
        <f t="shared" si="2"/>
      </c>
      <c r="AW17" s="18">
        <v>0.6</v>
      </c>
      <c r="AX17" s="2"/>
      <c r="AY17" s="3"/>
      <c r="AZ17" s="2"/>
      <c r="BA17" s="117"/>
    </row>
    <row r="18" spans="1:53" ht="18" customHeight="1">
      <c r="A18" s="119" t="s">
        <v>11</v>
      </c>
      <c r="B18" s="121">
        <v>238</v>
      </c>
      <c r="C18" s="23"/>
      <c r="D18" s="5"/>
      <c r="E18" s="7"/>
      <c r="F18" s="16"/>
      <c r="G18" s="21">
        <v>8180</v>
      </c>
      <c r="H18" s="2"/>
      <c r="I18" s="5"/>
      <c r="J18" s="2"/>
      <c r="K18" s="3">
        <f t="shared" si="0"/>
      </c>
      <c r="L18" s="6"/>
      <c r="M18" s="6"/>
      <c r="N18" s="6"/>
      <c r="O18" s="2"/>
      <c r="P18" s="2"/>
      <c r="Q18" s="2"/>
      <c r="R18" s="2"/>
      <c r="S18" s="2"/>
      <c r="T18" s="2"/>
      <c r="U18" s="2"/>
      <c r="V18" s="2"/>
      <c r="W18" s="3"/>
      <c r="X18" s="2"/>
      <c r="Y18" s="2"/>
      <c r="Z18" s="2"/>
      <c r="AA18" s="207"/>
      <c r="AB18" s="214">
        <v>468</v>
      </c>
      <c r="AC18" s="4"/>
      <c r="AD18" s="4"/>
      <c r="AE18" s="4"/>
      <c r="AF18" s="17"/>
      <c r="AG18" s="21">
        <v>30</v>
      </c>
      <c r="AH18" s="2"/>
      <c r="AI18" s="2"/>
      <c r="AJ18" s="2"/>
      <c r="AK18" s="2"/>
      <c r="AL18" s="2"/>
      <c r="AM18" s="2"/>
      <c r="AN18" s="2"/>
      <c r="AO18" s="2">
        <v>402</v>
      </c>
      <c r="AP18" s="2"/>
      <c r="AQ18" s="2"/>
      <c r="AR18" s="3">
        <f t="shared" si="1"/>
      </c>
      <c r="AS18" s="2">
        <v>3</v>
      </c>
      <c r="AT18" s="2"/>
      <c r="AU18" s="2"/>
      <c r="AV18" s="19">
        <f t="shared" si="2"/>
      </c>
      <c r="AW18" s="18">
        <v>1</v>
      </c>
      <c r="AX18" s="2"/>
      <c r="AY18" s="3"/>
      <c r="AZ18" s="2"/>
      <c r="BA18" s="117"/>
    </row>
    <row r="19" spans="1:53" ht="15.75">
      <c r="A19" s="119" t="s">
        <v>21</v>
      </c>
      <c r="B19" s="121"/>
      <c r="C19" s="23"/>
      <c r="D19" s="5"/>
      <c r="E19" s="7"/>
      <c r="F19" s="16"/>
      <c r="G19" s="21">
        <v>15259</v>
      </c>
      <c r="H19" s="2"/>
      <c r="I19" s="5"/>
      <c r="J19" s="2"/>
      <c r="K19" s="3">
        <f t="shared" si="0"/>
      </c>
      <c r="L19" s="6"/>
      <c r="M19" s="6"/>
      <c r="N19" s="6"/>
      <c r="O19" s="2"/>
      <c r="P19" s="2">
        <v>329</v>
      </c>
      <c r="Q19" s="2"/>
      <c r="R19" s="2"/>
      <c r="S19" s="3">
        <f>IF(R19&gt;0,R19/Q19*10,"")</f>
      </c>
      <c r="T19" s="2"/>
      <c r="U19" s="2"/>
      <c r="V19" s="2"/>
      <c r="W19" s="3"/>
      <c r="X19" s="2"/>
      <c r="Y19" s="2"/>
      <c r="Z19" s="2"/>
      <c r="AA19" s="207"/>
      <c r="AB19" s="214">
        <v>687</v>
      </c>
      <c r="AC19" s="4"/>
      <c r="AD19" s="4"/>
      <c r="AE19" s="4"/>
      <c r="AF19" s="17"/>
      <c r="AG19" s="21"/>
      <c r="AH19" s="2"/>
      <c r="AI19" s="2"/>
      <c r="AJ19" s="2"/>
      <c r="AK19" s="2"/>
      <c r="AL19" s="2"/>
      <c r="AM19" s="2"/>
      <c r="AN19" s="2"/>
      <c r="AO19" s="2">
        <v>373</v>
      </c>
      <c r="AP19" s="2"/>
      <c r="AQ19" s="2"/>
      <c r="AR19" s="3">
        <f t="shared" si="1"/>
      </c>
      <c r="AS19" s="2">
        <v>256</v>
      </c>
      <c r="AT19" s="2"/>
      <c r="AU19" s="2"/>
      <c r="AV19" s="19">
        <f t="shared" si="2"/>
      </c>
      <c r="AW19" s="18">
        <v>52</v>
      </c>
      <c r="AX19" s="2"/>
      <c r="AY19" s="3"/>
      <c r="AZ19" s="2"/>
      <c r="BA19" s="117"/>
    </row>
    <row r="20" spans="1:53" ht="15.75">
      <c r="A20" s="119" t="s">
        <v>22</v>
      </c>
      <c r="B20" s="121"/>
      <c r="C20" s="23"/>
      <c r="D20" s="5"/>
      <c r="E20" s="7"/>
      <c r="F20" s="16"/>
      <c r="G20" s="21">
        <v>906</v>
      </c>
      <c r="H20" s="2"/>
      <c r="I20" s="5"/>
      <c r="J20" s="2"/>
      <c r="K20" s="3">
        <f t="shared" si="0"/>
      </c>
      <c r="L20" s="6"/>
      <c r="M20" s="6"/>
      <c r="N20" s="6"/>
      <c r="O20" s="2"/>
      <c r="P20" s="2">
        <v>100</v>
      </c>
      <c r="Q20" s="2"/>
      <c r="R20" s="2"/>
      <c r="S20" s="2"/>
      <c r="T20" s="2">
        <v>750</v>
      </c>
      <c r="U20" s="2"/>
      <c r="V20" s="2"/>
      <c r="W20" s="3">
        <f>IF(V20&gt;0,V20/U20*10,"")</f>
      </c>
      <c r="X20" s="6"/>
      <c r="Y20" s="6"/>
      <c r="Z20" s="6"/>
      <c r="AA20" s="207"/>
      <c r="AB20" s="214"/>
      <c r="AC20" s="4"/>
      <c r="AD20" s="4"/>
      <c r="AE20" s="4"/>
      <c r="AF20" s="17"/>
      <c r="AG20" s="21"/>
      <c r="AH20" s="2"/>
      <c r="AI20" s="2"/>
      <c r="AJ20" s="2"/>
      <c r="AK20" s="2"/>
      <c r="AL20" s="2"/>
      <c r="AM20" s="2"/>
      <c r="AN20" s="2"/>
      <c r="AO20" s="2">
        <v>659</v>
      </c>
      <c r="AP20" s="2"/>
      <c r="AQ20" s="2"/>
      <c r="AR20" s="3">
        <f t="shared" si="1"/>
      </c>
      <c r="AS20" s="2"/>
      <c r="AT20" s="2"/>
      <c r="AU20" s="2"/>
      <c r="AV20" s="19">
        <f t="shared" si="2"/>
      </c>
      <c r="AW20" s="18">
        <v>40</v>
      </c>
      <c r="AX20" s="2"/>
      <c r="AY20" s="3"/>
      <c r="AZ20" s="2"/>
      <c r="BA20" s="118"/>
    </row>
    <row r="21" spans="1:53" ht="15.75">
      <c r="A21" s="119" t="s">
        <v>12</v>
      </c>
      <c r="B21" s="121"/>
      <c r="C21" s="23"/>
      <c r="D21" s="5"/>
      <c r="E21" s="7"/>
      <c r="F21" s="16"/>
      <c r="G21" s="21">
        <v>4299</v>
      </c>
      <c r="H21" s="2"/>
      <c r="I21" s="5"/>
      <c r="J21" s="2"/>
      <c r="K21" s="3">
        <f t="shared" si="0"/>
      </c>
      <c r="L21" s="6"/>
      <c r="M21" s="2"/>
      <c r="N21" s="6"/>
      <c r="O21" s="2"/>
      <c r="P21" s="2"/>
      <c r="Q21" s="2"/>
      <c r="R21" s="2"/>
      <c r="S21" s="2"/>
      <c r="T21" s="2"/>
      <c r="U21" s="2"/>
      <c r="V21" s="2"/>
      <c r="W21" s="3"/>
      <c r="X21" s="6"/>
      <c r="Y21" s="6"/>
      <c r="Z21" s="6"/>
      <c r="AA21" s="207"/>
      <c r="AB21" s="214"/>
      <c r="AC21" s="4"/>
      <c r="AD21" s="4"/>
      <c r="AE21" s="4"/>
      <c r="AF21" s="17"/>
      <c r="AG21" s="2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3"/>
      <c r="AS21" s="2">
        <v>11</v>
      </c>
      <c r="AT21" s="2"/>
      <c r="AU21" s="2"/>
      <c r="AV21" s="19">
        <f t="shared" si="2"/>
      </c>
      <c r="AW21" s="18">
        <v>2</v>
      </c>
      <c r="AX21" s="2"/>
      <c r="AY21" s="3"/>
      <c r="AZ21" s="2"/>
      <c r="BA21" s="117"/>
    </row>
    <row r="22" spans="1:53" ht="15.75">
      <c r="A22" s="119" t="s">
        <v>13</v>
      </c>
      <c r="B22" s="121"/>
      <c r="C22" s="23"/>
      <c r="D22" s="5"/>
      <c r="E22" s="7"/>
      <c r="F22" s="16"/>
      <c r="G22" s="21">
        <v>6577</v>
      </c>
      <c r="H22" s="2"/>
      <c r="I22" s="5"/>
      <c r="J22" s="2"/>
      <c r="K22" s="3">
        <f t="shared" si="0"/>
      </c>
      <c r="L22" s="2">
        <v>1234</v>
      </c>
      <c r="M22" s="2"/>
      <c r="N22" s="2"/>
      <c r="O22" s="3">
        <f>IF(N22&gt;0,N22/M22*10,"")</f>
      </c>
      <c r="P22" s="2">
        <v>2147</v>
      </c>
      <c r="Q22" s="2"/>
      <c r="R22" s="2"/>
      <c r="S22" s="2"/>
      <c r="T22" s="2">
        <v>1040</v>
      </c>
      <c r="U22" s="2"/>
      <c r="V22" s="2"/>
      <c r="W22" s="3"/>
      <c r="X22" s="6"/>
      <c r="Y22" s="6"/>
      <c r="Z22" s="6"/>
      <c r="AA22" s="207"/>
      <c r="AB22" s="214">
        <v>27</v>
      </c>
      <c r="AC22" s="4"/>
      <c r="AD22" s="4"/>
      <c r="AE22" s="4"/>
      <c r="AF22" s="17"/>
      <c r="AG22" s="21"/>
      <c r="AH22" s="2"/>
      <c r="AI22" s="2"/>
      <c r="AJ22" s="2"/>
      <c r="AK22" s="2">
        <v>5</v>
      </c>
      <c r="AL22" s="2"/>
      <c r="AM22" s="2"/>
      <c r="AN22" s="2"/>
      <c r="AO22" s="2">
        <v>1298</v>
      </c>
      <c r="AP22" s="2"/>
      <c r="AQ22" s="2"/>
      <c r="AR22" s="3">
        <f>IF(AQ22&gt;0,AQ22/AP22*10,"")</f>
      </c>
      <c r="AS22" s="2">
        <v>8</v>
      </c>
      <c r="AT22" s="2"/>
      <c r="AU22" s="2"/>
      <c r="AV22" s="19">
        <f t="shared" si="2"/>
      </c>
      <c r="AW22" s="18">
        <v>42</v>
      </c>
      <c r="AX22" s="2">
        <v>3.5</v>
      </c>
      <c r="AY22" s="3">
        <f>AX22/AW22*100</f>
        <v>8.333333333333332</v>
      </c>
      <c r="AZ22" s="2">
        <v>14</v>
      </c>
      <c r="BA22" s="118">
        <f>IF(AZ22&gt;0,AZ22/AX22*10,"")</f>
        <v>40</v>
      </c>
    </row>
    <row r="23" spans="1:53" ht="15.75">
      <c r="A23" s="119" t="s">
        <v>23</v>
      </c>
      <c r="B23" s="121"/>
      <c r="C23" s="23"/>
      <c r="D23" s="5"/>
      <c r="E23" s="7"/>
      <c r="F23" s="16"/>
      <c r="G23" s="21">
        <v>8248</v>
      </c>
      <c r="H23" s="2"/>
      <c r="I23" s="5"/>
      <c r="J23" s="2"/>
      <c r="K23" s="3">
        <f t="shared" si="0"/>
      </c>
      <c r="L23" s="2">
        <v>10170</v>
      </c>
      <c r="M23" s="2"/>
      <c r="N23" s="2"/>
      <c r="O23" s="3">
        <f>IF(N23&gt;0,N23/M23*10,"")</f>
      </c>
      <c r="P23" s="2">
        <v>228</v>
      </c>
      <c r="Q23" s="2"/>
      <c r="R23" s="2"/>
      <c r="S23" s="2">
        <f>IF(R23&gt;0,R23/Q23*10,"")</f>
      </c>
      <c r="T23" s="2">
        <v>1175</v>
      </c>
      <c r="U23" s="2"/>
      <c r="V23" s="2"/>
      <c r="W23" s="3"/>
      <c r="X23" s="6"/>
      <c r="Y23" s="6"/>
      <c r="Z23" s="6"/>
      <c r="AA23" s="207"/>
      <c r="AB23" s="214"/>
      <c r="AC23" s="4"/>
      <c r="AD23" s="4"/>
      <c r="AE23" s="4"/>
      <c r="AF23" s="17"/>
      <c r="AG23" s="21"/>
      <c r="AH23" s="2"/>
      <c r="AI23" s="2"/>
      <c r="AJ23" s="2"/>
      <c r="AK23" s="2"/>
      <c r="AL23" s="2"/>
      <c r="AM23" s="2"/>
      <c r="AN23" s="2"/>
      <c r="AO23" s="2">
        <v>0</v>
      </c>
      <c r="AP23" s="2"/>
      <c r="AQ23" s="2"/>
      <c r="AR23" s="3"/>
      <c r="AS23" s="2">
        <v>845</v>
      </c>
      <c r="AT23" s="2"/>
      <c r="AU23" s="2"/>
      <c r="AV23" s="19">
        <f t="shared" si="2"/>
      </c>
      <c r="AW23" s="18">
        <v>129</v>
      </c>
      <c r="AX23" s="2"/>
      <c r="AY23" s="3"/>
      <c r="AZ23" s="2"/>
      <c r="BA23" s="118"/>
    </row>
    <row r="24" spans="1:53" ht="15.75">
      <c r="A24" s="119" t="s">
        <v>14</v>
      </c>
      <c r="B24" s="121">
        <v>310</v>
      </c>
      <c r="C24" s="23">
        <v>44</v>
      </c>
      <c r="D24" s="5">
        <f>C24/B24*100</f>
        <v>14.193548387096774</v>
      </c>
      <c r="E24" s="7">
        <v>20</v>
      </c>
      <c r="F24" s="16">
        <f>E24/C24*10</f>
        <v>4.545454545454545</v>
      </c>
      <c r="G24" s="21">
        <v>21973</v>
      </c>
      <c r="H24" s="2"/>
      <c r="I24" s="5"/>
      <c r="J24" s="2"/>
      <c r="K24" s="3">
        <f t="shared" si="0"/>
      </c>
      <c r="L24" s="2">
        <v>1156</v>
      </c>
      <c r="M24" s="2"/>
      <c r="N24" s="2"/>
      <c r="O24" s="3">
        <f>IF(N24&gt;0,N24/M24*10,"")</f>
      </c>
      <c r="P24" s="2">
        <v>3267</v>
      </c>
      <c r="Q24" s="2"/>
      <c r="R24" s="2"/>
      <c r="S24" s="2">
        <f>IF(R24&gt;0,R24/Q24*10,"")</f>
      </c>
      <c r="T24" s="2">
        <v>1057</v>
      </c>
      <c r="U24" s="2"/>
      <c r="V24" s="2"/>
      <c r="W24" s="3">
        <f>IF(V24&gt;0,V24/U24*10,"")</f>
      </c>
      <c r="X24" s="6"/>
      <c r="Y24" s="6"/>
      <c r="Z24" s="6"/>
      <c r="AA24" s="209"/>
      <c r="AB24" s="214">
        <v>1301</v>
      </c>
      <c r="AC24" s="4"/>
      <c r="AD24" s="4"/>
      <c r="AE24" s="4"/>
      <c r="AF24" s="17"/>
      <c r="AG24" s="21"/>
      <c r="AH24" s="2"/>
      <c r="AI24" s="2"/>
      <c r="AJ24" s="2"/>
      <c r="AK24" s="2"/>
      <c r="AL24" s="2"/>
      <c r="AM24" s="2"/>
      <c r="AN24" s="2"/>
      <c r="AO24" s="2">
        <v>2727</v>
      </c>
      <c r="AP24" s="2"/>
      <c r="AQ24" s="2"/>
      <c r="AR24" s="3">
        <f>IF(AQ24&gt;0,AQ24/AP24*10,"")</f>
      </c>
      <c r="AS24" s="2">
        <v>20</v>
      </c>
      <c r="AT24" s="2"/>
      <c r="AU24" s="2"/>
      <c r="AV24" s="20">
        <f t="shared" si="2"/>
      </c>
      <c r="AW24" s="18"/>
      <c r="AX24" s="2"/>
      <c r="AY24" s="3"/>
      <c r="AZ24" s="2"/>
      <c r="BA24" s="118"/>
    </row>
    <row r="25" spans="1:53" ht="16.5" thickBot="1">
      <c r="A25" s="135" t="s">
        <v>68</v>
      </c>
      <c r="B25" s="136"/>
      <c r="C25" s="137"/>
      <c r="D25" s="138"/>
      <c r="E25" s="137"/>
      <c r="F25" s="139"/>
      <c r="G25" s="140"/>
      <c r="H25" s="141"/>
      <c r="I25" s="138"/>
      <c r="J25" s="141"/>
      <c r="K25" s="142"/>
      <c r="L25" s="141"/>
      <c r="M25" s="141"/>
      <c r="N25" s="141"/>
      <c r="O25" s="142"/>
      <c r="P25" s="141"/>
      <c r="Q25" s="141"/>
      <c r="R25" s="141"/>
      <c r="S25" s="141"/>
      <c r="T25" s="141"/>
      <c r="U25" s="141"/>
      <c r="V25" s="141"/>
      <c r="W25" s="142"/>
      <c r="X25" s="143"/>
      <c r="Y25" s="143"/>
      <c r="Z25" s="143"/>
      <c r="AA25" s="210"/>
      <c r="AB25" s="215"/>
      <c r="AC25" s="144"/>
      <c r="AD25" s="144"/>
      <c r="AE25" s="144"/>
      <c r="AF25" s="145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2"/>
      <c r="AS25" s="141"/>
      <c r="AT25" s="141"/>
      <c r="AU25" s="141"/>
      <c r="AV25" s="146"/>
      <c r="AW25" s="147">
        <v>178</v>
      </c>
      <c r="AX25" s="141">
        <v>5</v>
      </c>
      <c r="AY25" s="142">
        <f>AX25/AW25*100</f>
        <v>2.8089887640449436</v>
      </c>
      <c r="AZ25" s="141">
        <v>201.8</v>
      </c>
      <c r="BA25" s="148">
        <f>IF(AZ25&gt;0,AZ25/AX25*10,"")</f>
        <v>403.6</v>
      </c>
    </row>
    <row r="26" spans="1:53" ht="16.5" thickBot="1">
      <c r="A26" s="156" t="s">
        <v>24</v>
      </c>
      <c r="B26" s="157">
        <f>SUM(B4:B24)</f>
        <v>4893</v>
      </c>
      <c r="C26" s="157">
        <f>SUM(C4:C24)</f>
        <v>3819</v>
      </c>
      <c r="D26" s="158">
        <f>C26/B26*100</f>
        <v>78.05027590435316</v>
      </c>
      <c r="E26" s="157">
        <f>SUM(E4:E24)</f>
        <v>5066</v>
      </c>
      <c r="F26" s="159">
        <f>E26/C26*10</f>
        <v>13.265252683948678</v>
      </c>
      <c r="G26" s="160">
        <f>SUM(G4:G24)</f>
        <v>206908</v>
      </c>
      <c r="H26" s="160">
        <f>SUM(H5:H24)</f>
        <v>0</v>
      </c>
      <c r="I26" s="161">
        <f>H26/G26*100</f>
        <v>0</v>
      </c>
      <c r="J26" s="160">
        <f>SUM(J5:J24)</f>
        <v>0</v>
      </c>
      <c r="K26" s="162">
        <f t="shared" si="0"/>
      </c>
      <c r="L26" s="160">
        <f>SUM(L4:L24)</f>
        <v>12560</v>
      </c>
      <c r="M26" s="160">
        <f>SUM(M5:M24)</f>
        <v>0</v>
      </c>
      <c r="N26" s="160">
        <f>SUM(N5:N24)</f>
        <v>0</v>
      </c>
      <c r="O26" s="162">
        <f>IF(N26&gt;0,N26/M26*10,"")</f>
      </c>
      <c r="P26" s="160">
        <f>SUM(P4:P24)</f>
        <v>6438</v>
      </c>
      <c r="Q26" s="160">
        <f>SUM(Q5:Q24)</f>
        <v>0</v>
      </c>
      <c r="R26" s="160">
        <f>SUM(R5:R24)</f>
        <v>0</v>
      </c>
      <c r="S26" s="163">
        <f>IF(R26&gt;0,R26/Q26*10,"")</f>
      </c>
      <c r="T26" s="160">
        <f>SUM(T4:T24)</f>
        <v>12566</v>
      </c>
      <c r="U26" s="160">
        <f>SUM(U5:U24)</f>
        <v>0</v>
      </c>
      <c r="V26" s="160">
        <f>SUM(V5:V24)</f>
        <v>0</v>
      </c>
      <c r="W26" s="163">
        <f>IF(V26&gt;0,V26/U26*10,"")</f>
      </c>
      <c r="X26" s="160">
        <f>SUM(X4:X24)</f>
        <v>720</v>
      </c>
      <c r="Y26" s="160">
        <f>SUM(Y5:Y24)</f>
        <v>0</v>
      </c>
      <c r="Z26" s="160">
        <f>SUM(Z5:Z24)</f>
        <v>0</v>
      </c>
      <c r="AA26" s="211" t="e">
        <f>Z26/Y26*10</f>
        <v>#DIV/0!</v>
      </c>
      <c r="AB26" s="157">
        <f>SUM(AB5:AB24)</f>
        <v>7784</v>
      </c>
      <c r="AC26" s="157">
        <f>SUM(AC5:AC24)</f>
        <v>208</v>
      </c>
      <c r="AD26" s="429">
        <f>AC26/AB26*100</f>
        <v>2.672147995889003</v>
      </c>
      <c r="AE26" s="157">
        <f>SUM(AE5:AE24)</f>
        <v>113</v>
      </c>
      <c r="AF26" s="164">
        <f>AE26/AC26*10</f>
        <v>5.4326923076923075</v>
      </c>
      <c r="AG26" s="160">
        <f>SUM(AG4:AG24)</f>
        <v>7186</v>
      </c>
      <c r="AH26" s="160"/>
      <c r="AI26" s="160"/>
      <c r="AJ26" s="165"/>
      <c r="AK26" s="160">
        <f>SUM(AK4:AK24)</f>
        <v>5</v>
      </c>
      <c r="AL26" s="160"/>
      <c r="AM26" s="160"/>
      <c r="AN26" s="165"/>
      <c r="AO26" s="165">
        <f>SUM(AO5:AO24)</f>
        <v>11241</v>
      </c>
      <c r="AP26" s="165">
        <f>SUM(AP5:AP24)</f>
        <v>0</v>
      </c>
      <c r="AQ26" s="165">
        <f>SUM(AQ5:AQ24)</f>
        <v>0</v>
      </c>
      <c r="AR26" s="162">
        <f>IF(AQ26&gt;0,AQ26/AP26*10,"")</f>
      </c>
      <c r="AS26" s="160">
        <f>SUM(AS4:AS24)</f>
        <v>1514.8</v>
      </c>
      <c r="AT26" s="160">
        <f>SUM(AT4:AT24)</f>
        <v>0</v>
      </c>
      <c r="AU26" s="160">
        <f>SUM(AU4:AU24)</f>
        <v>0</v>
      </c>
      <c r="AV26" s="162" t="e">
        <f>AU26/AT26*10</f>
        <v>#DIV/0!</v>
      </c>
      <c r="AW26" s="166">
        <f>SUM(AW4:AW25)</f>
        <v>1652.1999999999998</v>
      </c>
      <c r="AX26" s="160">
        <f>SUM(AX4:AX25)</f>
        <v>8.5</v>
      </c>
      <c r="AY26" s="167">
        <f>AX26/AW26*100</f>
        <v>0.5144655610700885</v>
      </c>
      <c r="AZ26" s="160">
        <f>SUM(AZ4:AZ25)</f>
        <v>215.8</v>
      </c>
      <c r="BA26" s="162">
        <f>AZ26/AX26*10</f>
        <v>253.8823529411765</v>
      </c>
    </row>
    <row r="27" spans="1:53" ht="16.5" thickBot="1">
      <c r="A27" s="149" t="s">
        <v>15</v>
      </c>
      <c r="B27" s="150">
        <v>5934</v>
      </c>
      <c r="C27" s="151">
        <v>2918</v>
      </c>
      <c r="D27" s="152">
        <v>49.174250084260194</v>
      </c>
      <c r="E27" s="151">
        <v>4424</v>
      </c>
      <c r="F27" s="152">
        <v>15.161069225496915</v>
      </c>
      <c r="G27" s="153">
        <v>216725</v>
      </c>
      <c r="H27" s="153">
        <v>0</v>
      </c>
      <c r="I27" s="152">
        <v>0</v>
      </c>
      <c r="J27" s="153">
        <v>0</v>
      </c>
      <c r="K27" s="153" t="s">
        <v>119</v>
      </c>
      <c r="L27" s="153">
        <v>12966</v>
      </c>
      <c r="M27" s="153">
        <v>0</v>
      </c>
      <c r="N27" s="153">
        <v>0</v>
      </c>
      <c r="O27" s="153" t="s">
        <v>119</v>
      </c>
      <c r="P27" s="153">
        <v>4698</v>
      </c>
      <c r="Q27" s="153">
        <v>0</v>
      </c>
      <c r="R27" s="153">
        <v>0</v>
      </c>
      <c r="S27" s="153" t="s">
        <v>119</v>
      </c>
      <c r="T27" s="153">
        <v>6685</v>
      </c>
      <c r="U27" s="153">
        <v>0</v>
      </c>
      <c r="V27" s="153">
        <v>0</v>
      </c>
      <c r="W27" s="153" t="s">
        <v>119</v>
      </c>
      <c r="X27" s="153">
        <v>652</v>
      </c>
      <c r="Y27" s="153">
        <v>0</v>
      </c>
      <c r="Z27" s="153">
        <v>0</v>
      </c>
      <c r="AA27" s="212" t="e">
        <v>#DIV/0!</v>
      </c>
      <c r="AB27" s="216">
        <v>3515</v>
      </c>
      <c r="AC27" s="153">
        <v>0</v>
      </c>
      <c r="AD27" s="153">
        <v>0</v>
      </c>
      <c r="AE27" s="153">
        <v>0</v>
      </c>
      <c r="AF27" s="153">
        <v>0</v>
      </c>
      <c r="AG27" s="153">
        <v>5393</v>
      </c>
      <c r="AH27" s="153"/>
      <c r="AI27" s="153"/>
      <c r="AJ27" s="153"/>
      <c r="AK27" s="153">
        <v>15</v>
      </c>
      <c r="AL27" s="153"/>
      <c r="AM27" s="153"/>
      <c r="AN27" s="153"/>
      <c r="AO27" s="153">
        <v>13021</v>
      </c>
      <c r="AP27" s="153">
        <v>0</v>
      </c>
      <c r="AQ27" s="153">
        <v>0</v>
      </c>
      <c r="AR27" s="152" t="s">
        <v>119</v>
      </c>
      <c r="AS27" s="153">
        <v>1504.9</v>
      </c>
      <c r="AT27" s="153">
        <v>0</v>
      </c>
      <c r="AU27" s="153">
        <v>0</v>
      </c>
      <c r="AV27" s="154" t="e">
        <v>#DIV/0!</v>
      </c>
      <c r="AW27" s="150">
        <v>1328.1</v>
      </c>
      <c r="AX27" s="153">
        <v>12.4</v>
      </c>
      <c r="AY27" s="152">
        <v>0.9336646336872225</v>
      </c>
      <c r="AZ27" s="153">
        <v>363.5</v>
      </c>
      <c r="BA27" s="155">
        <v>293.14516129032256</v>
      </c>
    </row>
  </sheetData>
  <sheetProtection/>
  <mergeCells count="14">
    <mergeCell ref="A1:BA1"/>
    <mergeCell ref="AW2:BA2"/>
    <mergeCell ref="AG2:AJ2"/>
    <mergeCell ref="AK2:AN2"/>
    <mergeCell ref="AO2:AR2"/>
    <mergeCell ref="AS2:AV2"/>
    <mergeCell ref="A2:A3"/>
    <mergeCell ref="B2:F2"/>
    <mergeCell ref="X2:AA2"/>
    <mergeCell ref="AB2:AF2"/>
    <mergeCell ref="G2:K2"/>
    <mergeCell ref="L2:O2"/>
    <mergeCell ref="P2:S2"/>
    <mergeCell ref="T2:W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F27" sqref="F2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9.25390625" style="0" bestFit="1" customWidth="1"/>
    <col min="7" max="7" width="11.25390625" style="0" bestFit="1" customWidth="1"/>
    <col min="8" max="8" width="9.375" style="0" bestFit="1" customWidth="1"/>
    <col min="9" max="9" width="18.125" style="0" bestFit="1" customWidth="1"/>
  </cols>
  <sheetData>
    <row r="1" spans="1:9" ht="18.75">
      <c r="A1" s="460" t="s">
        <v>69</v>
      </c>
      <c r="B1" s="461"/>
      <c r="C1" s="461"/>
      <c r="D1" s="461"/>
      <c r="E1" s="461"/>
      <c r="F1" s="461"/>
      <c r="G1" s="462"/>
      <c r="H1" s="455">
        <v>43312</v>
      </c>
      <c r="I1" s="456"/>
    </row>
    <row r="2" spans="1:9" ht="19.5" thickBot="1">
      <c r="A2" s="30"/>
      <c r="F2" s="457"/>
      <c r="G2" s="457"/>
      <c r="H2" s="458"/>
      <c r="I2" s="458"/>
    </row>
    <row r="3" spans="1:9" ht="19.5" thickBot="1">
      <c r="A3" s="459" t="s">
        <v>70</v>
      </c>
      <c r="B3" s="459" t="s">
        <v>71</v>
      </c>
      <c r="C3" s="459"/>
      <c r="D3" s="459"/>
      <c r="E3" s="459"/>
      <c r="F3" s="459"/>
      <c r="G3" s="459"/>
      <c r="H3" s="459"/>
      <c r="I3" s="459"/>
    </row>
    <row r="4" spans="1:9" ht="19.5" thickBot="1">
      <c r="A4" s="459"/>
      <c r="B4" s="459" t="s">
        <v>72</v>
      </c>
      <c r="C4" s="459"/>
      <c r="D4" s="459"/>
      <c r="E4" s="459"/>
      <c r="F4" s="459" t="s">
        <v>73</v>
      </c>
      <c r="G4" s="459"/>
      <c r="H4" s="459"/>
      <c r="I4" s="459"/>
    </row>
    <row r="5" spans="1:9" ht="19.5" thickBot="1">
      <c r="A5" s="459"/>
      <c r="B5" s="217" t="s">
        <v>74</v>
      </c>
      <c r="C5" s="218" t="s">
        <v>75</v>
      </c>
      <c r="D5" s="218" t="s">
        <v>76</v>
      </c>
      <c r="E5" s="219" t="s">
        <v>0</v>
      </c>
      <c r="F5" s="217" t="s">
        <v>74</v>
      </c>
      <c r="G5" s="218" t="s">
        <v>75</v>
      </c>
      <c r="H5" s="218" t="s">
        <v>76</v>
      </c>
      <c r="I5" s="219" t="s">
        <v>0</v>
      </c>
    </row>
    <row r="6" spans="1:9" ht="18.75">
      <c r="A6" s="171" t="s">
        <v>1</v>
      </c>
      <c r="B6" s="175">
        <v>469</v>
      </c>
      <c r="C6" s="176">
        <v>415</v>
      </c>
      <c r="D6" s="176">
        <v>394</v>
      </c>
      <c r="E6" s="177">
        <f aca="true" t="shared" si="0" ref="E6:E27">D6/B6*100</f>
        <v>84.00852878464818</v>
      </c>
      <c r="F6" s="173">
        <v>0</v>
      </c>
      <c r="G6" s="169"/>
      <c r="H6" s="169"/>
      <c r="I6" s="170"/>
    </row>
    <row r="7" spans="1:9" ht="18.75">
      <c r="A7" s="172" t="s">
        <v>17</v>
      </c>
      <c r="B7" s="178">
        <v>5467</v>
      </c>
      <c r="C7" s="32">
        <v>5130</v>
      </c>
      <c r="D7" s="32">
        <v>5035</v>
      </c>
      <c r="E7" s="179">
        <f t="shared" si="0"/>
        <v>92.09804280226815</v>
      </c>
      <c r="F7" s="174">
        <v>5113</v>
      </c>
      <c r="G7" s="31">
        <v>841</v>
      </c>
      <c r="H7" s="31">
        <v>841</v>
      </c>
      <c r="I7" s="168">
        <f aca="true" t="shared" si="1" ref="I7:I14">H7/F7*100</f>
        <v>16.44826911793468</v>
      </c>
    </row>
    <row r="8" spans="1:9" ht="18.75">
      <c r="A8" s="172" t="s">
        <v>18</v>
      </c>
      <c r="B8" s="178">
        <v>5409</v>
      </c>
      <c r="C8" s="32">
        <v>5409</v>
      </c>
      <c r="D8" s="32">
        <v>5409</v>
      </c>
      <c r="E8" s="179">
        <f t="shared" si="0"/>
        <v>100</v>
      </c>
      <c r="F8" s="174">
        <v>1600</v>
      </c>
      <c r="G8" s="31">
        <v>1600</v>
      </c>
      <c r="H8" s="31">
        <v>1600</v>
      </c>
      <c r="I8" s="168">
        <f t="shared" si="1"/>
        <v>100</v>
      </c>
    </row>
    <row r="9" spans="1:9" ht="18.75">
      <c r="A9" s="172" t="s">
        <v>2</v>
      </c>
      <c r="B9" s="178">
        <v>2634</v>
      </c>
      <c r="C9" s="32">
        <v>2510</v>
      </c>
      <c r="D9" s="32">
        <v>2500</v>
      </c>
      <c r="E9" s="179">
        <f t="shared" si="0"/>
        <v>94.91268033409264</v>
      </c>
      <c r="F9" s="174">
        <v>3546</v>
      </c>
      <c r="G9" s="31">
        <v>2800</v>
      </c>
      <c r="H9" s="31">
        <v>2800</v>
      </c>
      <c r="I9" s="168">
        <f t="shared" si="1"/>
        <v>78.96221094190638</v>
      </c>
    </row>
    <row r="10" spans="1:9" ht="18.75">
      <c r="A10" s="172" t="s">
        <v>3</v>
      </c>
      <c r="B10" s="178">
        <v>1097</v>
      </c>
      <c r="C10" s="32">
        <v>1097</v>
      </c>
      <c r="D10" s="32">
        <v>1097</v>
      </c>
      <c r="E10" s="179">
        <f t="shared" si="0"/>
        <v>100</v>
      </c>
      <c r="F10" s="174">
        <v>265</v>
      </c>
      <c r="G10" s="31">
        <v>265</v>
      </c>
      <c r="H10" s="31">
        <v>265</v>
      </c>
      <c r="I10" s="168">
        <f t="shared" si="1"/>
        <v>100</v>
      </c>
    </row>
    <row r="11" spans="1:9" ht="18.75">
      <c r="A11" s="172" t="s">
        <v>19</v>
      </c>
      <c r="B11" s="178">
        <v>2682</v>
      </c>
      <c r="C11" s="32">
        <v>2682</v>
      </c>
      <c r="D11" s="32">
        <v>2682</v>
      </c>
      <c r="E11" s="179">
        <f t="shared" si="0"/>
        <v>100</v>
      </c>
      <c r="F11" s="174">
        <v>7254</v>
      </c>
      <c r="G11" s="31">
        <v>3150</v>
      </c>
      <c r="H11" s="31">
        <v>2920</v>
      </c>
      <c r="I11" s="168">
        <f t="shared" si="1"/>
        <v>40.25365315687897</v>
      </c>
    </row>
    <row r="12" spans="1:9" ht="18.75">
      <c r="A12" s="172" t="s">
        <v>4</v>
      </c>
      <c r="B12" s="178">
        <v>4540</v>
      </c>
      <c r="C12" s="32">
        <v>4540</v>
      </c>
      <c r="D12" s="32">
        <v>4540</v>
      </c>
      <c r="E12" s="179">
        <f t="shared" si="0"/>
        <v>100</v>
      </c>
      <c r="F12" s="174">
        <v>4805</v>
      </c>
      <c r="G12" s="31">
        <v>4600</v>
      </c>
      <c r="H12" s="31">
        <v>4600</v>
      </c>
      <c r="I12" s="168">
        <f t="shared" si="1"/>
        <v>95.73361082206036</v>
      </c>
    </row>
    <row r="13" spans="1:9" ht="18.75">
      <c r="A13" s="172" t="s">
        <v>5</v>
      </c>
      <c r="B13" s="178">
        <v>4221</v>
      </c>
      <c r="C13" s="32">
        <v>4221</v>
      </c>
      <c r="D13" s="32">
        <v>4221</v>
      </c>
      <c r="E13" s="179">
        <f t="shared" si="0"/>
        <v>100</v>
      </c>
      <c r="F13" s="174">
        <v>5635</v>
      </c>
      <c r="G13" s="31">
        <v>1419</v>
      </c>
      <c r="H13" s="31">
        <v>1419</v>
      </c>
      <c r="I13" s="168">
        <f t="shared" si="1"/>
        <v>25.18189884649512</v>
      </c>
    </row>
    <row r="14" spans="1:9" ht="18.75">
      <c r="A14" s="172" t="s">
        <v>6</v>
      </c>
      <c r="B14" s="178">
        <v>2824</v>
      </c>
      <c r="C14" s="32">
        <v>2503</v>
      </c>
      <c r="D14" s="32">
        <v>2503</v>
      </c>
      <c r="E14" s="179">
        <f t="shared" si="0"/>
        <v>88.63314447592067</v>
      </c>
      <c r="F14" s="174">
        <v>489</v>
      </c>
      <c r="G14" s="31">
        <v>489</v>
      </c>
      <c r="H14" s="31">
        <v>489</v>
      </c>
      <c r="I14" s="168">
        <f t="shared" si="1"/>
        <v>100</v>
      </c>
    </row>
    <row r="15" spans="1:9" ht="18.75">
      <c r="A15" s="172" t="s">
        <v>7</v>
      </c>
      <c r="B15" s="178">
        <v>702</v>
      </c>
      <c r="C15" s="32">
        <v>702</v>
      </c>
      <c r="D15" s="32">
        <v>702</v>
      </c>
      <c r="E15" s="179">
        <f t="shared" si="0"/>
        <v>100</v>
      </c>
      <c r="F15" s="174">
        <v>1320</v>
      </c>
      <c r="G15" s="31">
        <v>1320</v>
      </c>
      <c r="H15" s="31">
        <v>1320</v>
      </c>
      <c r="I15" s="168">
        <f aca="true" t="shared" si="2" ref="I15:I27">H15/F15*100</f>
        <v>100</v>
      </c>
    </row>
    <row r="16" spans="1:9" ht="18.75">
      <c r="A16" s="172" t="s">
        <v>8</v>
      </c>
      <c r="B16" s="178">
        <v>2899</v>
      </c>
      <c r="C16" s="32">
        <v>2899</v>
      </c>
      <c r="D16" s="32">
        <v>2899</v>
      </c>
      <c r="E16" s="179">
        <f t="shared" si="0"/>
        <v>100</v>
      </c>
      <c r="F16" s="174">
        <v>783</v>
      </c>
      <c r="G16" s="31">
        <v>783</v>
      </c>
      <c r="H16" s="31">
        <v>783</v>
      </c>
      <c r="I16" s="168">
        <f t="shared" si="2"/>
        <v>100</v>
      </c>
    </row>
    <row r="17" spans="1:9" ht="18.75">
      <c r="A17" s="172" t="s">
        <v>9</v>
      </c>
      <c r="B17" s="178">
        <v>1880</v>
      </c>
      <c r="C17" s="32">
        <v>1880</v>
      </c>
      <c r="D17" s="32">
        <v>1880</v>
      </c>
      <c r="E17" s="179">
        <f t="shared" si="0"/>
        <v>100</v>
      </c>
      <c r="F17" s="174">
        <v>453</v>
      </c>
      <c r="G17" s="31">
        <v>453</v>
      </c>
      <c r="H17" s="31">
        <v>453</v>
      </c>
      <c r="I17" s="168">
        <f t="shared" si="2"/>
        <v>100</v>
      </c>
    </row>
    <row r="18" spans="1:9" ht="18.75">
      <c r="A18" s="172" t="s">
        <v>20</v>
      </c>
      <c r="B18" s="178">
        <v>3461</v>
      </c>
      <c r="C18" s="32">
        <v>3461</v>
      </c>
      <c r="D18" s="32">
        <v>3461</v>
      </c>
      <c r="E18" s="179">
        <f t="shared" si="0"/>
        <v>100</v>
      </c>
      <c r="F18" s="174">
        <v>878</v>
      </c>
      <c r="G18" s="31">
        <v>878</v>
      </c>
      <c r="H18" s="31">
        <v>843</v>
      </c>
      <c r="I18" s="168">
        <f t="shared" si="2"/>
        <v>96.01366742596811</v>
      </c>
    </row>
    <row r="19" spans="1:9" ht="18.75">
      <c r="A19" s="172" t="s">
        <v>10</v>
      </c>
      <c r="B19" s="178">
        <v>1881</v>
      </c>
      <c r="C19" s="32">
        <v>1881</v>
      </c>
      <c r="D19" s="32">
        <v>1881</v>
      </c>
      <c r="E19" s="179">
        <f t="shared" si="0"/>
        <v>100</v>
      </c>
      <c r="F19" s="174">
        <v>2181</v>
      </c>
      <c r="G19" s="31">
        <v>2181</v>
      </c>
      <c r="H19" s="31">
        <v>2181</v>
      </c>
      <c r="I19" s="168">
        <f t="shared" si="2"/>
        <v>100</v>
      </c>
    </row>
    <row r="20" spans="1:9" ht="18.75">
      <c r="A20" s="172" t="s">
        <v>11</v>
      </c>
      <c r="B20" s="178">
        <v>2103</v>
      </c>
      <c r="C20" s="32">
        <v>2103</v>
      </c>
      <c r="D20" s="32">
        <v>2103</v>
      </c>
      <c r="E20" s="179">
        <f t="shared" si="0"/>
        <v>100</v>
      </c>
      <c r="F20" s="174">
        <v>3410</v>
      </c>
      <c r="G20" s="31">
        <v>3410</v>
      </c>
      <c r="H20" s="31">
        <v>3410</v>
      </c>
      <c r="I20" s="168">
        <f t="shared" si="2"/>
        <v>100</v>
      </c>
    </row>
    <row r="21" spans="1:9" ht="18.75">
      <c r="A21" s="172" t="s">
        <v>21</v>
      </c>
      <c r="B21" s="178">
        <v>1902</v>
      </c>
      <c r="C21" s="32">
        <v>1902</v>
      </c>
      <c r="D21" s="32">
        <v>1902</v>
      </c>
      <c r="E21" s="179">
        <f t="shared" si="0"/>
        <v>100</v>
      </c>
      <c r="F21" s="174">
        <v>2362</v>
      </c>
      <c r="G21" s="31">
        <v>2362</v>
      </c>
      <c r="H21" s="31">
        <v>2362</v>
      </c>
      <c r="I21" s="168">
        <f t="shared" si="2"/>
        <v>100</v>
      </c>
    </row>
    <row r="22" spans="1:9" ht="18.75">
      <c r="A22" s="172" t="s">
        <v>22</v>
      </c>
      <c r="B22" s="178">
        <v>3589</v>
      </c>
      <c r="C22" s="32">
        <v>3100</v>
      </c>
      <c r="D22" s="32">
        <v>3100</v>
      </c>
      <c r="E22" s="179">
        <f t="shared" si="0"/>
        <v>86.37503482864307</v>
      </c>
      <c r="F22" s="174">
        <v>2275</v>
      </c>
      <c r="G22" s="31">
        <v>1710</v>
      </c>
      <c r="H22" s="31">
        <v>1710</v>
      </c>
      <c r="I22" s="168">
        <f t="shared" si="2"/>
        <v>75.16483516483517</v>
      </c>
    </row>
    <row r="23" spans="1:9" ht="18.75">
      <c r="A23" s="172" t="s">
        <v>12</v>
      </c>
      <c r="B23" s="178">
        <v>3388</v>
      </c>
      <c r="C23" s="32">
        <v>3388</v>
      </c>
      <c r="D23" s="32">
        <v>3388</v>
      </c>
      <c r="E23" s="179">
        <f t="shared" si="0"/>
        <v>100</v>
      </c>
      <c r="F23" s="174">
        <v>1533</v>
      </c>
      <c r="G23" s="31">
        <v>1533</v>
      </c>
      <c r="H23" s="31">
        <v>1410</v>
      </c>
      <c r="I23" s="168">
        <f t="shared" si="2"/>
        <v>91.97651663405088</v>
      </c>
    </row>
    <row r="24" spans="1:9" ht="18.75">
      <c r="A24" s="172" t="s">
        <v>13</v>
      </c>
      <c r="B24" s="178">
        <v>3683</v>
      </c>
      <c r="C24" s="32">
        <v>3683</v>
      </c>
      <c r="D24" s="32">
        <v>3683</v>
      </c>
      <c r="E24" s="179">
        <f t="shared" si="0"/>
        <v>100</v>
      </c>
      <c r="F24" s="174">
        <v>3208</v>
      </c>
      <c r="G24" s="31">
        <v>3208</v>
      </c>
      <c r="H24" s="31">
        <v>3208</v>
      </c>
      <c r="I24" s="168">
        <f t="shared" si="2"/>
        <v>100</v>
      </c>
    </row>
    <row r="25" spans="1:9" ht="18.75">
      <c r="A25" s="172" t="s">
        <v>23</v>
      </c>
      <c r="B25" s="178">
        <v>3615</v>
      </c>
      <c r="C25" s="32">
        <v>3510</v>
      </c>
      <c r="D25" s="32">
        <v>3100</v>
      </c>
      <c r="E25" s="179">
        <f t="shared" si="0"/>
        <v>85.75380359612724</v>
      </c>
      <c r="F25" s="174">
        <v>1473</v>
      </c>
      <c r="G25" s="31">
        <v>440</v>
      </c>
      <c r="H25" s="31">
        <v>330</v>
      </c>
      <c r="I25" s="168">
        <f t="shared" si="2"/>
        <v>22.403258655804482</v>
      </c>
    </row>
    <row r="26" spans="1:9" ht="19.5" thickBot="1">
      <c r="A26" s="180" t="s">
        <v>14</v>
      </c>
      <c r="B26" s="181">
        <v>4332</v>
      </c>
      <c r="C26" s="182">
        <v>4290</v>
      </c>
      <c r="D26" s="182">
        <v>3847</v>
      </c>
      <c r="E26" s="183">
        <f t="shared" si="0"/>
        <v>88.80424746075715</v>
      </c>
      <c r="F26" s="184">
        <v>3130</v>
      </c>
      <c r="G26" s="185">
        <v>2518</v>
      </c>
      <c r="H26" s="185">
        <v>2342</v>
      </c>
      <c r="I26" s="186">
        <f t="shared" si="2"/>
        <v>74.82428115015975</v>
      </c>
    </row>
    <row r="27" spans="1:9" ht="19.5" thickBot="1">
      <c r="A27" s="193" t="s">
        <v>77</v>
      </c>
      <c r="B27" s="193">
        <f>SUM(B6:B26)</f>
        <v>62778</v>
      </c>
      <c r="C27" s="193">
        <f>SUM(C6:C26)</f>
        <v>61306</v>
      </c>
      <c r="D27" s="193">
        <f>SUM(D6:D26)</f>
        <v>60327</v>
      </c>
      <c r="E27" s="194">
        <f t="shared" si="0"/>
        <v>96.09576603268661</v>
      </c>
      <c r="F27" s="195">
        <f>SUM(F6:F26)</f>
        <v>51713</v>
      </c>
      <c r="G27" s="195">
        <f>SUM(G6:G26)</f>
        <v>35960</v>
      </c>
      <c r="H27" s="195">
        <f>SUM(H6:H26)</f>
        <v>35286</v>
      </c>
      <c r="I27" s="196">
        <f t="shared" si="2"/>
        <v>68.23429311778469</v>
      </c>
    </row>
    <row r="28" spans="1:9" ht="16.5" customHeight="1" thickBot="1">
      <c r="A28" s="187" t="s">
        <v>78</v>
      </c>
      <c r="B28" s="188">
        <v>67949</v>
      </c>
      <c r="C28" s="189">
        <v>65970</v>
      </c>
      <c r="D28" s="189">
        <v>65202</v>
      </c>
      <c r="E28" s="190">
        <v>95.9572620641952</v>
      </c>
      <c r="F28" s="191">
        <v>56796</v>
      </c>
      <c r="G28" s="189">
        <v>32827</v>
      </c>
      <c r="H28" s="189">
        <v>30110</v>
      </c>
      <c r="I28" s="192">
        <v>53.014296781463486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2">
      <selection activeCell="I27" sqref="I27"/>
    </sheetView>
  </sheetViews>
  <sheetFormatPr defaultColWidth="9.00390625" defaultRowHeight="12.75"/>
  <cols>
    <col min="1" max="1" width="23.00390625" style="33" customWidth="1"/>
    <col min="2" max="2" width="8.875" style="33" customWidth="1"/>
    <col min="3" max="3" width="9.75390625" style="33" customWidth="1"/>
    <col min="4" max="4" width="14.00390625" style="33" customWidth="1"/>
    <col min="5" max="5" width="8.375" style="33" customWidth="1"/>
    <col min="6" max="6" width="8.00390625" style="33" customWidth="1"/>
    <col min="7" max="7" width="8.875" style="33" customWidth="1"/>
    <col min="8" max="8" width="9.25390625" style="33" customWidth="1"/>
    <col min="9" max="9" width="13.375" style="33" customWidth="1"/>
    <col min="10" max="10" width="9.00390625" style="33" customWidth="1"/>
    <col min="11" max="11" width="7.00390625" style="33" bestFit="1" customWidth="1"/>
    <col min="12" max="12" width="8.00390625" style="33" bestFit="1" customWidth="1"/>
    <col min="13" max="13" width="9.125" style="33" bestFit="1" customWidth="1"/>
    <col min="14" max="14" width="14.00390625" style="33" customWidth="1"/>
    <col min="15" max="15" width="8.375" style="33" customWidth="1"/>
    <col min="16" max="16" width="7.125" style="33" customWidth="1"/>
    <col min="17" max="17" width="7.875" style="33" hidden="1" customWidth="1"/>
    <col min="18" max="18" width="9.125" style="33" hidden="1" customWidth="1"/>
    <col min="19" max="19" width="8.75390625" style="33" hidden="1" customWidth="1"/>
    <col min="20" max="20" width="6.75390625" style="33" hidden="1" customWidth="1"/>
    <col min="21" max="21" width="5.00390625" style="33" hidden="1" customWidth="1"/>
    <col min="22" max="22" width="0.12890625" style="33" hidden="1" customWidth="1"/>
    <col min="23" max="23" width="9.125" style="33" hidden="1" customWidth="1"/>
    <col min="24" max="24" width="8.75390625" style="33" hidden="1" customWidth="1"/>
    <col min="25" max="25" width="6.75390625" style="33" hidden="1" customWidth="1"/>
    <col min="26" max="26" width="4.375" style="33" hidden="1" customWidth="1"/>
    <col min="27" max="16384" width="9.125" style="33" customWidth="1"/>
  </cols>
  <sheetData>
    <row r="2" spans="2:16" ht="39" customHeight="1">
      <c r="B2" s="477" t="s">
        <v>115</v>
      </c>
      <c r="C2" s="477"/>
      <c r="D2" s="477"/>
      <c r="E2" s="477"/>
      <c r="F2" s="477"/>
      <c r="G2" s="477"/>
      <c r="H2" s="477"/>
      <c r="I2" s="477"/>
      <c r="J2" s="478"/>
      <c r="K2" s="478"/>
      <c r="L2" s="478"/>
      <c r="M2" s="478"/>
      <c r="N2" s="478"/>
      <c r="O2" s="197"/>
      <c r="P2" s="197"/>
    </row>
    <row r="3" spans="1:26" ht="22.5" customHeight="1" thickBot="1">
      <c r="A3" s="34"/>
      <c r="B3" s="198"/>
      <c r="C3" s="198"/>
      <c r="D3" s="198"/>
      <c r="E3" s="198"/>
      <c r="F3" s="198"/>
      <c r="G3" s="198"/>
      <c r="H3" s="198"/>
      <c r="I3" s="199"/>
      <c r="J3" s="469"/>
      <c r="K3" s="470"/>
      <c r="L3" s="198"/>
      <c r="M3" s="198"/>
      <c r="N3" s="198"/>
      <c r="O3" s="471">
        <v>43312</v>
      </c>
      <c r="P3" s="472"/>
      <c r="T3" s="34"/>
      <c r="U3" s="34"/>
      <c r="Z3" s="34"/>
    </row>
    <row r="4" spans="1:26" ht="15.75" customHeight="1" thickBot="1">
      <c r="A4" s="473" t="s">
        <v>16</v>
      </c>
      <c r="B4" s="475" t="s">
        <v>79</v>
      </c>
      <c r="C4" s="475"/>
      <c r="D4" s="475"/>
      <c r="E4" s="475"/>
      <c r="F4" s="475"/>
      <c r="G4" s="476" t="s">
        <v>80</v>
      </c>
      <c r="H4" s="476"/>
      <c r="I4" s="476"/>
      <c r="J4" s="476"/>
      <c r="K4" s="476"/>
      <c r="L4" s="465" t="s">
        <v>81</v>
      </c>
      <c r="M4" s="466"/>
      <c r="N4" s="466"/>
      <c r="O4" s="466"/>
      <c r="P4" s="467"/>
      <c r="Q4" s="468" t="s">
        <v>82</v>
      </c>
      <c r="R4" s="463"/>
      <c r="S4" s="463"/>
      <c r="T4" s="463"/>
      <c r="U4" s="463"/>
      <c r="V4" s="463" t="s">
        <v>83</v>
      </c>
      <c r="W4" s="463"/>
      <c r="X4" s="463"/>
      <c r="Y4" s="463"/>
      <c r="Z4" s="464"/>
    </row>
    <row r="5" spans="1:26" ht="40.5" customHeight="1" thickBot="1">
      <c r="A5" s="474"/>
      <c r="B5" s="35" t="s">
        <v>84</v>
      </c>
      <c r="C5" s="36" t="s">
        <v>85</v>
      </c>
      <c r="D5" s="36" t="s">
        <v>86</v>
      </c>
      <c r="E5" s="37" t="s">
        <v>87</v>
      </c>
      <c r="F5" s="38" t="s">
        <v>0</v>
      </c>
      <c r="G5" s="35" t="s">
        <v>84</v>
      </c>
      <c r="H5" s="37" t="s">
        <v>85</v>
      </c>
      <c r="I5" s="36" t="s">
        <v>86</v>
      </c>
      <c r="J5" s="37" t="s">
        <v>87</v>
      </c>
      <c r="K5" s="38" t="s">
        <v>0</v>
      </c>
      <c r="L5" s="35" t="s">
        <v>84</v>
      </c>
      <c r="M5" s="37" t="s">
        <v>85</v>
      </c>
      <c r="N5" s="36" t="s">
        <v>86</v>
      </c>
      <c r="O5" s="37" t="s">
        <v>87</v>
      </c>
      <c r="P5" s="38" t="s">
        <v>0</v>
      </c>
      <c r="Q5" s="35" t="s">
        <v>84</v>
      </c>
      <c r="R5" s="37" t="s">
        <v>85</v>
      </c>
      <c r="S5" s="36" t="s">
        <v>86</v>
      </c>
      <c r="T5" s="36" t="s">
        <v>87</v>
      </c>
      <c r="U5" s="38" t="s">
        <v>0</v>
      </c>
      <c r="V5" s="35" t="s">
        <v>88</v>
      </c>
      <c r="W5" s="37" t="s">
        <v>85</v>
      </c>
      <c r="X5" s="36" t="s">
        <v>86</v>
      </c>
      <c r="Y5" s="36" t="s">
        <v>87</v>
      </c>
      <c r="Z5" s="38" t="s">
        <v>0</v>
      </c>
    </row>
    <row r="6" spans="1:26" ht="15.75">
      <c r="A6" s="39" t="s">
        <v>1</v>
      </c>
      <c r="B6" s="9">
        <v>420</v>
      </c>
      <c r="C6" s="9">
        <v>18</v>
      </c>
      <c r="D6" s="40">
        <v>209</v>
      </c>
      <c r="E6" s="40">
        <f aca="true" t="shared" si="0" ref="E6:E27">C6+D6</f>
        <v>227</v>
      </c>
      <c r="F6" s="41">
        <f>E6/B6*100</f>
        <v>54.047619047619044</v>
      </c>
      <c r="G6" s="9">
        <v>0</v>
      </c>
      <c r="H6" s="9">
        <v>0</v>
      </c>
      <c r="I6" s="42"/>
      <c r="J6" s="40">
        <f aca="true" t="shared" si="1" ref="J6:J26">H6+I6</f>
        <v>0</v>
      </c>
      <c r="K6" s="43">
        <v>0</v>
      </c>
      <c r="L6" s="9">
        <v>0</v>
      </c>
      <c r="M6" s="9">
        <v>0</v>
      </c>
      <c r="N6" s="42"/>
      <c r="O6" s="40">
        <f aca="true" t="shared" si="2" ref="O6:O26">M6+N6</f>
        <v>0</v>
      </c>
      <c r="P6" s="44">
        <v>0</v>
      </c>
      <c r="Q6" s="9">
        <v>0</v>
      </c>
      <c r="R6" s="9">
        <v>0</v>
      </c>
      <c r="S6" s="42"/>
      <c r="T6" s="40">
        <f aca="true" t="shared" si="3" ref="T6:T26">R6+S6</f>
        <v>0</v>
      </c>
      <c r="U6" s="45">
        <v>0</v>
      </c>
      <c r="V6" s="9">
        <v>142</v>
      </c>
      <c r="W6" s="9">
        <v>0</v>
      </c>
      <c r="X6" s="46"/>
      <c r="Y6" s="47">
        <f aca="true" t="shared" si="4" ref="Y6:Y26">W6+X6</f>
        <v>0</v>
      </c>
      <c r="Z6" s="44">
        <f>Y6/V6*100</f>
        <v>0</v>
      </c>
    </row>
    <row r="7" spans="1:26" ht="15.75">
      <c r="A7" s="48" t="s">
        <v>17</v>
      </c>
      <c r="B7" s="9">
        <v>3000</v>
      </c>
      <c r="C7" s="9">
        <v>26</v>
      </c>
      <c r="D7" s="46">
        <v>1811</v>
      </c>
      <c r="E7" s="47">
        <f t="shared" si="0"/>
        <v>1837</v>
      </c>
      <c r="F7" s="43">
        <f aca="true" t="shared" si="5" ref="F7:F27">(E7*100)/B7</f>
        <v>61.233333333333334</v>
      </c>
      <c r="G7" s="9">
        <v>5000</v>
      </c>
      <c r="H7" s="9">
        <v>63</v>
      </c>
      <c r="I7" s="46">
        <v>186</v>
      </c>
      <c r="J7" s="40">
        <f t="shared" si="1"/>
        <v>249</v>
      </c>
      <c r="K7" s="43">
        <f aca="true" t="shared" si="6" ref="K7:K22">(J7*100)/G7</f>
        <v>4.98</v>
      </c>
      <c r="L7" s="9">
        <v>1500</v>
      </c>
      <c r="M7" s="9">
        <v>0</v>
      </c>
      <c r="N7" s="46"/>
      <c r="O7" s="40">
        <f t="shared" si="2"/>
        <v>0</v>
      </c>
      <c r="P7" s="44">
        <f aca="true" t="shared" si="7" ref="P7:P27">(O7*100)/L7</f>
        <v>0</v>
      </c>
      <c r="Q7" s="9">
        <v>0</v>
      </c>
      <c r="R7" s="9">
        <v>0</v>
      </c>
      <c r="S7" s="46"/>
      <c r="T7" s="40">
        <f t="shared" si="3"/>
        <v>0</v>
      </c>
      <c r="U7" s="44">
        <v>0</v>
      </c>
      <c r="V7" s="9">
        <v>4500</v>
      </c>
      <c r="W7" s="9">
        <v>0</v>
      </c>
      <c r="X7" s="46"/>
      <c r="Y7" s="47">
        <f t="shared" si="4"/>
        <v>0</v>
      </c>
      <c r="Z7" s="44">
        <f aca="true" t="shared" si="8" ref="Z7:Z27">(Y7*100)/V7</f>
        <v>0</v>
      </c>
    </row>
    <row r="8" spans="1:26" ht="15.75">
      <c r="A8" s="48" t="s">
        <v>18</v>
      </c>
      <c r="B8" s="9">
        <v>2020</v>
      </c>
      <c r="C8" s="9">
        <v>110</v>
      </c>
      <c r="D8" s="46">
        <v>1497</v>
      </c>
      <c r="E8" s="47">
        <f t="shared" si="0"/>
        <v>1607</v>
      </c>
      <c r="F8" s="43">
        <f t="shared" si="5"/>
        <v>79.55445544554455</v>
      </c>
      <c r="G8" s="9">
        <v>3950</v>
      </c>
      <c r="H8" s="9">
        <v>3000</v>
      </c>
      <c r="I8" s="46">
        <v>8663</v>
      </c>
      <c r="J8" s="40">
        <f t="shared" si="1"/>
        <v>11663</v>
      </c>
      <c r="K8" s="43">
        <f t="shared" si="6"/>
        <v>295.26582278481015</v>
      </c>
      <c r="L8" s="9">
        <v>2010</v>
      </c>
      <c r="M8" s="9">
        <v>0</v>
      </c>
      <c r="N8" s="46"/>
      <c r="O8" s="40">
        <f t="shared" si="2"/>
        <v>0</v>
      </c>
      <c r="P8" s="44">
        <f t="shared" si="7"/>
        <v>0</v>
      </c>
      <c r="Q8" s="9">
        <v>11500</v>
      </c>
      <c r="R8" s="9">
        <v>2010</v>
      </c>
      <c r="S8" s="46"/>
      <c r="T8" s="40">
        <f t="shared" si="3"/>
        <v>2010</v>
      </c>
      <c r="U8" s="44">
        <f>(T8*100)/Q8</f>
        <v>17.47826086956522</v>
      </c>
      <c r="V8" s="9">
        <v>18800</v>
      </c>
      <c r="W8" s="9">
        <v>800</v>
      </c>
      <c r="X8" s="46"/>
      <c r="Y8" s="47">
        <f t="shared" si="4"/>
        <v>800</v>
      </c>
      <c r="Z8" s="44">
        <f t="shared" si="8"/>
        <v>4.25531914893617</v>
      </c>
    </row>
    <row r="9" spans="1:26" ht="15.75">
      <c r="A9" s="48" t="s">
        <v>2</v>
      </c>
      <c r="B9" s="9">
        <v>2000</v>
      </c>
      <c r="C9" s="9">
        <v>0</v>
      </c>
      <c r="D9" s="46">
        <v>2000</v>
      </c>
      <c r="E9" s="47">
        <f t="shared" si="0"/>
        <v>2000</v>
      </c>
      <c r="F9" s="43">
        <f t="shared" si="5"/>
        <v>100</v>
      </c>
      <c r="G9" s="9">
        <v>650</v>
      </c>
      <c r="H9" s="9">
        <v>0</v>
      </c>
      <c r="I9" s="46">
        <v>550</v>
      </c>
      <c r="J9" s="40">
        <f t="shared" si="1"/>
        <v>550</v>
      </c>
      <c r="K9" s="43">
        <f t="shared" si="6"/>
        <v>84.61538461538461</v>
      </c>
      <c r="L9" s="9">
        <v>150</v>
      </c>
      <c r="M9" s="9">
        <v>0</v>
      </c>
      <c r="N9" s="46">
        <v>50</v>
      </c>
      <c r="O9" s="40">
        <f t="shared" si="2"/>
        <v>50</v>
      </c>
      <c r="P9" s="44">
        <f t="shared" si="7"/>
        <v>33.333333333333336</v>
      </c>
      <c r="Q9" s="9">
        <v>0</v>
      </c>
      <c r="R9" s="9">
        <v>0</v>
      </c>
      <c r="S9" s="46"/>
      <c r="T9" s="40">
        <f t="shared" si="3"/>
        <v>0</v>
      </c>
      <c r="U9" s="44">
        <v>0</v>
      </c>
      <c r="V9" s="9">
        <v>560</v>
      </c>
      <c r="W9" s="9">
        <v>0</v>
      </c>
      <c r="X9" s="46"/>
      <c r="Y9" s="47">
        <f t="shared" si="4"/>
        <v>0</v>
      </c>
      <c r="Z9" s="44">
        <f t="shared" si="8"/>
        <v>0</v>
      </c>
    </row>
    <row r="10" spans="1:26" ht="15.75">
      <c r="A10" s="48" t="s">
        <v>3</v>
      </c>
      <c r="B10" s="9">
        <v>3500</v>
      </c>
      <c r="C10" s="9">
        <v>350</v>
      </c>
      <c r="D10" s="46">
        <v>3540</v>
      </c>
      <c r="E10" s="47">
        <f t="shared" si="0"/>
        <v>3890</v>
      </c>
      <c r="F10" s="43">
        <f t="shared" si="5"/>
        <v>111.14285714285714</v>
      </c>
      <c r="G10" s="9">
        <v>2000</v>
      </c>
      <c r="H10" s="9">
        <v>0</v>
      </c>
      <c r="I10" s="46">
        <v>2100</v>
      </c>
      <c r="J10" s="40">
        <f t="shared" si="1"/>
        <v>2100</v>
      </c>
      <c r="K10" s="43">
        <f t="shared" si="6"/>
        <v>105</v>
      </c>
      <c r="L10" s="9">
        <v>1400</v>
      </c>
      <c r="M10" s="9">
        <v>200</v>
      </c>
      <c r="N10" s="46"/>
      <c r="O10" s="40">
        <f t="shared" si="2"/>
        <v>200</v>
      </c>
      <c r="P10" s="44">
        <f t="shared" si="7"/>
        <v>14.285714285714286</v>
      </c>
      <c r="Q10" s="9">
        <v>0</v>
      </c>
      <c r="R10" s="9">
        <v>0</v>
      </c>
      <c r="S10" s="46"/>
      <c r="T10" s="40">
        <f t="shared" si="3"/>
        <v>0</v>
      </c>
      <c r="U10" s="44">
        <v>0</v>
      </c>
      <c r="V10" s="9">
        <v>1400</v>
      </c>
      <c r="W10" s="9">
        <v>200</v>
      </c>
      <c r="X10" s="46"/>
      <c r="Y10" s="47">
        <f t="shared" si="4"/>
        <v>200</v>
      </c>
      <c r="Z10" s="44">
        <f t="shared" si="8"/>
        <v>14.285714285714286</v>
      </c>
    </row>
    <row r="11" spans="1:26" ht="15.75">
      <c r="A11" s="48" t="s">
        <v>19</v>
      </c>
      <c r="B11" s="9">
        <v>715</v>
      </c>
      <c r="C11" s="9">
        <v>281</v>
      </c>
      <c r="D11" s="46">
        <v>1450</v>
      </c>
      <c r="E11" s="47">
        <f t="shared" si="0"/>
        <v>1731</v>
      </c>
      <c r="F11" s="43">
        <f t="shared" si="5"/>
        <v>242.0979020979021</v>
      </c>
      <c r="G11" s="9">
        <v>2230</v>
      </c>
      <c r="H11" s="9">
        <v>2341</v>
      </c>
      <c r="I11" s="46">
        <v>1890</v>
      </c>
      <c r="J11" s="40">
        <f t="shared" si="1"/>
        <v>4231</v>
      </c>
      <c r="K11" s="43">
        <f t="shared" si="6"/>
        <v>189.73094170403587</v>
      </c>
      <c r="L11" s="9">
        <v>1895</v>
      </c>
      <c r="M11" s="9">
        <v>1229</v>
      </c>
      <c r="N11" s="46"/>
      <c r="O11" s="40">
        <f t="shared" si="2"/>
        <v>1229</v>
      </c>
      <c r="P11" s="44">
        <f t="shared" si="7"/>
        <v>64.85488126649076</v>
      </c>
      <c r="Q11" s="9">
        <v>5130</v>
      </c>
      <c r="R11" s="9">
        <v>942</v>
      </c>
      <c r="S11" s="46"/>
      <c r="T11" s="40">
        <f t="shared" si="3"/>
        <v>942</v>
      </c>
      <c r="U11" s="44">
        <f>(T11*100)/Q11</f>
        <v>18.362573099415204</v>
      </c>
      <c r="V11" s="9">
        <v>1310</v>
      </c>
      <c r="W11" s="9">
        <v>550</v>
      </c>
      <c r="X11" s="46"/>
      <c r="Y11" s="47">
        <f t="shared" si="4"/>
        <v>550</v>
      </c>
      <c r="Z11" s="44">
        <f t="shared" si="8"/>
        <v>41.98473282442748</v>
      </c>
    </row>
    <row r="12" spans="1:26" ht="15.75">
      <c r="A12" s="48" t="s">
        <v>4</v>
      </c>
      <c r="B12" s="9">
        <v>1020</v>
      </c>
      <c r="C12" s="9">
        <v>250</v>
      </c>
      <c r="D12" s="46">
        <v>1681</v>
      </c>
      <c r="E12" s="47">
        <f t="shared" si="0"/>
        <v>1931</v>
      </c>
      <c r="F12" s="43">
        <f t="shared" si="5"/>
        <v>189.31372549019608</v>
      </c>
      <c r="G12" s="9">
        <v>2100</v>
      </c>
      <c r="H12" s="9">
        <v>2400</v>
      </c>
      <c r="I12" s="46">
        <v>1700</v>
      </c>
      <c r="J12" s="40">
        <f t="shared" si="1"/>
        <v>4100</v>
      </c>
      <c r="K12" s="43">
        <f t="shared" si="6"/>
        <v>195.23809523809524</v>
      </c>
      <c r="L12" s="9">
        <v>1180</v>
      </c>
      <c r="M12" s="9">
        <v>320</v>
      </c>
      <c r="N12" s="46"/>
      <c r="O12" s="40">
        <f t="shared" si="2"/>
        <v>320</v>
      </c>
      <c r="P12" s="44">
        <f t="shared" si="7"/>
        <v>27.11864406779661</v>
      </c>
      <c r="Q12" s="9">
        <v>1500</v>
      </c>
      <c r="R12" s="9">
        <v>700</v>
      </c>
      <c r="S12" s="46"/>
      <c r="T12" s="40">
        <f t="shared" si="3"/>
        <v>700</v>
      </c>
      <c r="U12" s="44">
        <f>(T12*100)/Q12</f>
        <v>46.666666666666664</v>
      </c>
      <c r="V12" s="9">
        <v>2500</v>
      </c>
      <c r="W12" s="9">
        <v>380</v>
      </c>
      <c r="X12" s="46"/>
      <c r="Y12" s="47">
        <f t="shared" si="4"/>
        <v>380</v>
      </c>
      <c r="Z12" s="44">
        <f t="shared" si="8"/>
        <v>15.2</v>
      </c>
    </row>
    <row r="13" spans="1:26" ht="15.75">
      <c r="A13" s="48" t="s">
        <v>5</v>
      </c>
      <c r="B13" s="9">
        <v>900</v>
      </c>
      <c r="C13" s="9">
        <v>0</v>
      </c>
      <c r="D13" s="46">
        <v>1340</v>
      </c>
      <c r="E13" s="47">
        <f t="shared" si="0"/>
        <v>1340</v>
      </c>
      <c r="F13" s="43">
        <f t="shared" si="5"/>
        <v>148.88888888888889</v>
      </c>
      <c r="G13" s="9">
        <v>10000</v>
      </c>
      <c r="H13" s="9">
        <v>0</v>
      </c>
      <c r="I13" s="46">
        <v>7840</v>
      </c>
      <c r="J13" s="40">
        <f t="shared" si="1"/>
        <v>7840</v>
      </c>
      <c r="K13" s="43">
        <f t="shared" si="6"/>
        <v>78.4</v>
      </c>
      <c r="L13" s="9">
        <v>3000</v>
      </c>
      <c r="M13" s="9">
        <v>0</v>
      </c>
      <c r="N13" s="46"/>
      <c r="O13" s="40">
        <f t="shared" si="2"/>
        <v>0</v>
      </c>
      <c r="P13" s="44">
        <f t="shared" si="7"/>
        <v>0</v>
      </c>
      <c r="Q13" s="9">
        <v>30000</v>
      </c>
      <c r="R13" s="9">
        <v>0</v>
      </c>
      <c r="S13" s="46"/>
      <c r="T13" s="40">
        <f t="shared" si="3"/>
        <v>0</v>
      </c>
      <c r="U13" s="44">
        <f>(T13*100)/Q13</f>
        <v>0</v>
      </c>
      <c r="V13" s="9">
        <v>20000</v>
      </c>
      <c r="W13" s="9">
        <v>0</v>
      </c>
      <c r="X13" s="46"/>
      <c r="Y13" s="47">
        <f t="shared" si="4"/>
        <v>0</v>
      </c>
      <c r="Z13" s="44">
        <f t="shared" si="8"/>
        <v>0</v>
      </c>
    </row>
    <row r="14" spans="1:26" ht="15.75">
      <c r="A14" s="48" t="s">
        <v>6</v>
      </c>
      <c r="B14" s="9">
        <v>1190</v>
      </c>
      <c r="C14" s="9">
        <v>50</v>
      </c>
      <c r="D14" s="46">
        <v>2294</v>
      </c>
      <c r="E14" s="47">
        <f t="shared" si="0"/>
        <v>2344</v>
      </c>
      <c r="F14" s="43">
        <f t="shared" si="5"/>
        <v>196.9747899159664</v>
      </c>
      <c r="G14" s="9">
        <v>304</v>
      </c>
      <c r="H14" s="9">
        <v>0</v>
      </c>
      <c r="I14" s="46"/>
      <c r="J14" s="40">
        <f t="shared" si="1"/>
        <v>0</v>
      </c>
      <c r="K14" s="43">
        <f t="shared" si="6"/>
        <v>0</v>
      </c>
      <c r="L14" s="9">
        <v>1143</v>
      </c>
      <c r="M14" s="9">
        <v>0</v>
      </c>
      <c r="N14" s="46"/>
      <c r="O14" s="40">
        <f t="shared" si="2"/>
        <v>0</v>
      </c>
      <c r="P14" s="44">
        <f t="shared" si="7"/>
        <v>0</v>
      </c>
      <c r="Q14" s="9">
        <v>0</v>
      </c>
      <c r="R14" s="9">
        <v>0</v>
      </c>
      <c r="S14" s="46"/>
      <c r="T14" s="40">
        <f t="shared" si="3"/>
        <v>0</v>
      </c>
      <c r="U14" s="44">
        <v>0</v>
      </c>
      <c r="V14" s="9">
        <v>1623</v>
      </c>
      <c r="W14" s="9">
        <v>0</v>
      </c>
      <c r="X14" s="46"/>
      <c r="Y14" s="47">
        <f t="shared" si="4"/>
        <v>0</v>
      </c>
      <c r="Z14" s="44">
        <f t="shared" si="8"/>
        <v>0</v>
      </c>
    </row>
    <row r="15" spans="1:26" ht="15.75">
      <c r="A15" s="48" t="s">
        <v>7</v>
      </c>
      <c r="B15" s="9">
        <v>1300</v>
      </c>
      <c r="C15" s="9">
        <v>200</v>
      </c>
      <c r="D15" s="46">
        <v>1412</v>
      </c>
      <c r="E15" s="47">
        <f t="shared" si="0"/>
        <v>1612</v>
      </c>
      <c r="F15" s="43">
        <f t="shared" si="5"/>
        <v>124</v>
      </c>
      <c r="G15" s="9">
        <v>1700</v>
      </c>
      <c r="H15" s="9">
        <v>0</v>
      </c>
      <c r="I15" s="46">
        <v>1725</v>
      </c>
      <c r="J15" s="40">
        <f t="shared" si="1"/>
        <v>1725</v>
      </c>
      <c r="K15" s="43">
        <f t="shared" si="6"/>
        <v>101.47058823529412</v>
      </c>
      <c r="L15" s="9">
        <v>900</v>
      </c>
      <c r="M15" s="9">
        <v>100</v>
      </c>
      <c r="N15" s="46"/>
      <c r="O15" s="40">
        <f t="shared" si="2"/>
        <v>100</v>
      </c>
      <c r="P15" s="44">
        <f t="shared" si="7"/>
        <v>11.11111111111111</v>
      </c>
      <c r="Q15" s="9">
        <v>1800</v>
      </c>
      <c r="R15" s="9">
        <v>1800</v>
      </c>
      <c r="S15" s="46"/>
      <c r="T15" s="40">
        <f t="shared" si="3"/>
        <v>1800</v>
      </c>
      <c r="U15" s="44">
        <f aca="true" t="shared" si="9" ref="U15:U22">(T15*100)/Q15</f>
        <v>100</v>
      </c>
      <c r="V15" s="9">
        <v>14100</v>
      </c>
      <c r="W15" s="9">
        <v>370</v>
      </c>
      <c r="X15" s="46"/>
      <c r="Y15" s="47">
        <f t="shared" si="4"/>
        <v>370</v>
      </c>
      <c r="Z15" s="44">
        <f t="shared" si="8"/>
        <v>2.624113475177305</v>
      </c>
    </row>
    <row r="16" spans="1:26" ht="15.75">
      <c r="A16" s="48" t="s">
        <v>8</v>
      </c>
      <c r="B16" s="9">
        <v>1770</v>
      </c>
      <c r="C16" s="9">
        <v>445</v>
      </c>
      <c r="D16" s="46">
        <v>1450</v>
      </c>
      <c r="E16" s="47">
        <f t="shared" si="0"/>
        <v>1895</v>
      </c>
      <c r="F16" s="43">
        <f t="shared" si="5"/>
        <v>107.06214689265536</v>
      </c>
      <c r="G16" s="9">
        <v>9328</v>
      </c>
      <c r="H16" s="9">
        <v>2100</v>
      </c>
      <c r="I16" s="46">
        <v>11000</v>
      </c>
      <c r="J16" s="40">
        <f t="shared" si="1"/>
        <v>13100</v>
      </c>
      <c r="K16" s="43">
        <f t="shared" si="6"/>
        <v>140.43739279588337</v>
      </c>
      <c r="L16" s="9">
        <v>2765</v>
      </c>
      <c r="M16" s="9">
        <v>450</v>
      </c>
      <c r="N16" s="46"/>
      <c r="O16" s="40">
        <f t="shared" si="2"/>
        <v>450</v>
      </c>
      <c r="P16" s="44">
        <f t="shared" si="7"/>
        <v>16.2748643761302</v>
      </c>
      <c r="Q16" s="9">
        <v>11940</v>
      </c>
      <c r="R16" s="9">
        <v>2038</v>
      </c>
      <c r="S16" s="46"/>
      <c r="T16" s="40">
        <f t="shared" si="3"/>
        <v>2038</v>
      </c>
      <c r="U16" s="44">
        <f t="shared" si="9"/>
        <v>17.068676716917924</v>
      </c>
      <c r="V16" s="9">
        <v>3540</v>
      </c>
      <c r="W16" s="9">
        <v>597</v>
      </c>
      <c r="X16" s="46"/>
      <c r="Y16" s="47">
        <f t="shared" si="4"/>
        <v>597</v>
      </c>
      <c r="Z16" s="44">
        <f t="shared" si="8"/>
        <v>16.864406779661017</v>
      </c>
    </row>
    <row r="17" spans="1:26" ht="15.75">
      <c r="A17" s="48" t="s">
        <v>9</v>
      </c>
      <c r="B17" s="9">
        <v>1714</v>
      </c>
      <c r="C17" s="9">
        <v>239</v>
      </c>
      <c r="D17" s="46">
        <v>1800</v>
      </c>
      <c r="E17" s="47">
        <f t="shared" si="0"/>
        <v>2039</v>
      </c>
      <c r="F17" s="43">
        <f t="shared" si="5"/>
        <v>118.96149358226371</v>
      </c>
      <c r="G17" s="9">
        <v>1195</v>
      </c>
      <c r="H17" s="9">
        <v>0</v>
      </c>
      <c r="I17" s="46">
        <v>1200</v>
      </c>
      <c r="J17" s="40">
        <f t="shared" si="1"/>
        <v>1200</v>
      </c>
      <c r="K17" s="43">
        <f t="shared" si="6"/>
        <v>100.418410041841</v>
      </c>
      <c r="L17" s="9">
        <v>1147</v>
      </c>
      <c r="M17" s="9">
        <v>200</v>
      </c>
      <c r="N17" s="46">
        <v>50</v>
      </c>
      <c r="O17" s="40">
        <f t="shared" si="2"/>
        <v>250</v>
      </c>
      <c r="P17" s="44">
        <f t="shared" si="7"/>
        <v>21.79598953792502</v>
      </c>
      <c r="Q17" s="9">
        <v>980</v>
      </c>
      <c r="R17" s="9">
        <v>288</v>
      </c>
      <c r="S17" s="46"/>
      <c r="T17" s="40">
        <f t="shared" si="3"/>
        <v>288</v>
      </c>
      <c r="U17" s="44">
        <f t="shared" si="9"/>
        <v>29.387755102040817</v>
      </c>
      <c r="V17" s="9">
        <v>1500</v>
      </c>
      <c r="W17" s="9">
        <v>0</v>
      </c>
      <c r="X17" s="46"/>
      <c r="Y17" s="47">
        <f t="shared" si="4"/>
        <v>0</v>
      </c>
      <c r="Z17" s="44">
        <f t="shared" si="8"/>
        <v>0</v>
      </c>
    </row>
    <row r="18" spans="1:26" s="49" customFormat="1" ht="15.75">
      <c r="A18" s="48" t="s">
        <v>20</v>
      </c>
      <c r="B18" s="9">
        <v>2690</v>
      </c>
      <c r="C18" s="9">
        <v>994.4</v>
      </c>
      <c r="D18" s="46">
        <v>2006</v>
      </c>
      <c r="E18" s="47">
        <f t="shared" si="0"/>
        <v>3000.4</v>
      </c>
      <c r="F18" s="43">
        <f t="shared" si="5"/>
        <v>111.53903345724908</v>
      </c>
      <c r="G18" s="9">
        <v>3780</v>
      </c>
      <c r="H18" s="9">
        <v>3227.3</v>
      </c>
      <c r="I18" s="46">
        <v>1777</v>
      </c>
      <c r="J18" s="40">
        <f t="shared" si="1"/>
        <v>5004.3</v>
      </c>
      <c r="K18" s="43">
        <f t="shared" si="6"/>
        <v>132.38888888888889</v>
      </c>
      <c r="L18" s="9">
        <v>3295</v>
      </c>
      <c r="M18" s="9">
        <v>546.7</v>
      </c>
      <c r="N18" s="46"/>
      <c r="O18" s="40">
        <f t="shared" si="2"/>
        <v>546.7</v>
      </c>
      <c r="P18" s="44">
        <f t="shared" si="7"/>
        <v>16.591805766312596</v>
      </c>
      <c r="Q18" s="9">
        <v>6660</v>
      </c>
      <c r="R18" s="9">
        <v>3620</v>
      </c>
      <c r="S18" s="46"/>
      <c r="T18" s="40">
        <f t="shared" si="3"/>
        <v>3620</v>
      </c>
      <c r="U18" s="44">
        <f t="shared" si="9"/>
        <v>54.354354354354356</v>
      </c>
      <c r="V18" s="9">
        <v>2190</v>
      </c>
      <c r="W18" s="9">
        <v>1201.5</v>
      </c>
      <c r="X18" s="46"/>
      <c r="Y18" s="47">
        <f t="shared" si="4"/>
        <v>1201.5</v>
      </c>
      <c r="Z18" s="44">
        <f t="shared" si="8"/>
        <v>54.863013698630134</v>
      </c>
    </row>
    <row r="19" spans="1:26" ht="15.75">
      <c r="A19" s="48" t="s">
        <v>10</v>
      </c>
      <c r="B19" s="9">
        <v>1522</v>
      </c>
      <c r="C19" s="9">
        <v>328</v>
      </c>
      <c r="D19" s="46">
        <v>1454</v>
      </c>
      <c r="E19" s="47">
        <f t="shared" si="0"/>
        <v>1782</v>
      </c>
      <c r="F19" s="43">
        <f t="shared" si="5"/>
        <v>117.08278580814718</v>
      </c>
      <c r="G19" s="9">
        <v>7093</v>
      </c>
      <c r="H19" s="9">
        <v>2670</v>
      </c>
      <c r="I19" s="46">
        <v>7080</v>
      </c>
      <c r="J19" s="40">
        <f t="shared" si="1"/>
        <v>9750</v>
      </c>
      <c r="K19" s="43">
        <f t="shared" si="6"/>
        <v>137.45946708021992</v>
      </c>
      <c r="L19" s="9">
        <v>2713</v>
      </c>
      <c r="M19" s="9">
        <v>0</v>
      </c>
      <c r="N19" s="46">
        <v>425</v>
      </c>
      <c r="O19" s="40">
        <f t="shared" si="2"/>
        <v>425</v>
      </c>
      <c r="P19" s="44">
        <f t="shared" si="7"/>
        <v>15.665315149281238</v>
      </c>
      <c r="Q19" s="9">
        <v>6295</v>
      </c>
      <c r="R19" s="9">
        <v>0</v>
      </c>
      <c r="S19" s="46"/>
      <c r="T19" s="40">
        <f t="shared" si="3"/>
        <v>0</v>
      </c>
      <c r="U19" s="44">
        <f t="shared" si="9"/>
        <v>0</v>
      </c>
      <c r="V19" s="9">
        <v>2900</v>
      </c>
      <c r="W19" s="9">
        <v>896</v>
      </c>
      <c r="X19" s="46"/>
      <c r="Y19" s="47">
        <f t="shared" si="4"/>
        <v>896</v>
      </c>
      <c r="Z19" s="44">
        <f t="shared" si="8"/>
        <v>30.896551724137932</v>
      </c>
    </row>
    <row r="20" spans="1:26" ht="16.5" customHeight="1">
      <c r="A20" s="48" t="s">
        <v>11</v>
      </c>
      <c r="B20" s="9">
        <v>2375</v>
      </c>
      <c r="C20" s="9">
        <v>542</v>
      </c>
      <c r="D20" s="46">
        <v>1878</v>
      </c>
      <c r="E20" s="47">
        <f t="shared" si="0"/>
        <v>2420</v>
      </c>
      <c r="F20" s="43">
        <f t="shared" si="5"/>
        <v>101.89473684210526</v>
      </c>
      <c r="G20" s="9">
        <v>5500</v>
      </c>
      <c r="H20" s="9">
        <v>3090</v>
      </c>
      <c r="I20" s="46">
        <v>2550</v>
      </c>
      <c r="J20" s="40">
        <f t="shared" si="1"/>
        <v>5640</v>
      </c>
      <c r="K20" s="43">
        <f t="shared" si="6"/>
        <v>102.54545454545455</v>
      </c>
      <c r="L20" s="9">
        <v>2900</v>
      </c>
      <c r="M20" s="9">
        <v>1624</v>
      </c>
      <c r="N20" s="46"/>
      <c r="O20" s="40">
        <f t="shared" si="2"/>
        <v>1624</v>
      </c>
      <c r="P20" s="44">
        <f t="shared" si="7"/>
        <v>56</v>
      </c>
      <c r="Q20" s="9">
        <v>2300</v>
      </c>
      <c r="R20" s="9">
        <v>2668</v>
      </c>
      <c r="S20" s="46"/>
      <c r="T20" s="40">
        <f t="shared" si="3"/>
        <v>2668</v>
      </c>
      <c r="U20" s="44">
        <f t="shared" si="9"/>
        <v>116</v>
      </c>
      <c r="V20" s="9">
        <v>2670</v>
      </c>
      <c r="W20" s="9">
        <v>1250</v>
      </c>
      <c r="X20" s="46"/>
      <c r="Y20" s="47">
        <f t="shared" si="4"/>
        <v>1250</v>
      </c>
      <c r="Z20" s="44">
        <f t="shared" si="8"/>
        <v>46.81647940074907</v>
      </c>
    </row>
    <row r="21" spans="1:26" ht="15.75">
      <c r="A21" s="48" t="s">
        <v>21</v>
      </c>
      <c r="B21" s="9">
        <v>3010</v>
      </c>
      <c r="C21" s="9">
        <v>61</v>
      </c>
      <c r="D21" s="46">
        <v>3068</v>
      </c>
      <c r="E21" s="47">
        <f t="shared" si="0"/>
        <v>3129</v>
      </c>
      <c r="F21" s="43">
        <f t="shared" si="5"/>
        <v>103.95348837209302</v>
      </c>
      <c r="G21" s="9">
        <v>5700</v>
      </c>
      <c r="H21" s="9">
        <v>2200</v>
      </c>
      <c r="I21" s="46">
        <v>3750</v>
      </c>
      <c r="J21" s="40">
        <f t="shared" si="1"/>
        <v>5950</v>
      </c>
      <c r="K21" s="43">
        <f t="shared" si="6"/>
        <v>104.3859649122807</v>
      </c>
      <c r="L21" s="9">
        <v>2000</v>
      </c>
      <c r="M21" s="9">
        <v>250</v>
      </c>
      <c r="N21" s="46"/>
      <c r="O21" s="40">
        <f t="shared" si="2"/>
        <v>250</v>
      </c>
      <c r="P21" s="44">
        <f t="shared" si="7"/>
        <v>12.5</v>
      </c>
      <c r="Q21" s="9">
        <v>6460</v>
      </c>
      <c r="R21" s="9">
        <v>2020</v>
      </c>
      <c r="S21" s="46"/>
      <c r="T21" s="40">
        <f t="shared" si="3"/>
        <v>2020</v>
      </c>
      <c r="U21" s="44">
        <f t="shared" si="9"/>
        <v>31.269349845201237</v>
      </c>
      <c r="V21" s="9">
        <v>2200</v>
      </c>
      <c r="W21" s="9">
        <v>310</v>
      </c>
      <c r="X21" s="46"/>
      <c r="Y21" s="47">
        <f t="shared" si="4"/>
        <v>310</v>
      </c>
      <c r="Z21" s="44">
        <f t="shared" si="8"/>
        <v>14.090909090909092</v>
      </c>
    </row>
    <row r="22" spans="1:26" ht="15.75">
      <c r="A22" s="48" t="s">
        <v>22</v>
      </c>
      <c r="B22" s="9">
        <v>1424</v>
      </c>
      <c r="C22" s="9">
        <v>320</v>
      </c>
      <c r="D22" s="46">
        <v>2072</v>
      </c>
      <c r="E22" s="47">
        <f t="shared" si="0"/>
        <v>2392</v>
      </c>
      <c r="F22" s="43">
        <f t="shared" si="5"/>
        <v>167.97752808988764</v>
      </c>
      <c r="G22" s="9">
        <v>14752</v>
      </c>
      <c r="H22" s="9">
        <v>3629</v>
      </c>
      <c r="I22" s="46">
        <v>7152</v>
      </c>
      <c r="J22" s="40">
        <f t="shared" si="1"/>
        <v>10781</v>
      </c>
      <c r="K22" s="43">
        <f t="shared" si="6"/>
        <v>73.08161605206074</v>
      </c>
      <c r="L22" s="9">
        <v>1482</v>
      </c>
      <c r="M22" s="9">
        <v>344</v>
      </c>
      <c r="N22" s="46"/>
      <c r="O22" s="40">
        <f t="shared" si="2"/>
        <v>344</v>
      </c>
      <c r="P22" s="44">
        <f t="shared" si="7"/>
        <v>23.21187584345479</v>
      </c>
      <c r="Q22" s="9">
        <v>17500</v>
      </c>
      <c r="R22" s="9">
        <v>6061</v>
      </c>
      <c r="S22" s="46"/>
      <c r="T22" s="40">
        <f t="shared" si="3"/>
        <v>6061</v>
      </c>
      <c r="U22" s="44">
        <f t="shared" si="9"/>
        <v>34.63428571428572</v>
      </c>
      <c r="V22" s="9">
        <v>2193</v>
      </c>
      <c r="W22" s="9">
        <v>3250</v>
      </c>
      <c r="X22" s="46"/>
      <c r="Y22" s="47">
        <f t="shared" si="4"/>
        <v>3250</v>
      </c>
      <c r="Z22" s="44">
        <f t="shared" si="8"/>
        <v>148.19881440948473</v>
      </c>
    </row>
    <row r="23" spans="1:26" ht="15.75">
      <c r="A23" s="48" t="s">
        <v>12</v>
      </c>
      <c r="B23" s="9">
        <v>2750</v>
      </c>
      <c r="C23" s="9">
        <v>0</v>
      </c>
      <c r="D23" s="46">
        <v>2755</v>
      </c>
      <c r="E23" s="47">
        <f t="shared" si="0"/>
        <v>2755</v>
      </c>
      <c r="F23" s="43">
        <f t="shared" si="5"/>
        <v>100.18181818181819</v>
      </c>
      <c r="G23" s="9">
        <v>0</v>
      </c>
      <c r="H23" s="9">
        <v>0</v>
      </c>
      <c r="I23" s="46"/>
      <c r="J23" s="40">
        <f t="shared" si="1"/>
        <v>0</v>
      </c>
      <c r="K23" s="43">
        <v>0</v>
      </c>
      <c r="L23" s="9">
        <v>1375</v>
      </c>
      <c r="M23" s="9">
        <v>0</v>
      </c>
      <c r="N23" s="46"/>
      <c r="O23" s="40">
        <f t="shared" si="2"/>
        <v>0</v>
      </c>
      <c r="P23" s="44">
        <f t="shared" si="7"/>
        <v>0</v>
      </c>
      <c r="Q23" s="9">
        <v>0</v>
      </c>
      <c r="R23" s="9">
        <v>0</v>
      </c>
      <c r="S23" s="46"/>
      <c r="T23" s="40">
        <f t="shared" si="3"/>
        <v>0</v>
      </c>
      <c r="U23" s="44">
        <v>0</v>
      </c>
      <c r="V23" s="9">
        <v>9950</v>
      </c>
      <c r="W23" s="9">
        <v>0</v>
      </c>
      <c r="X23" s="46"/>
      <c r="Y23" s="47">
        <f t="shared" si="4"/>
        <v>0</v>
      </c>
      <c r="Z23" s="44">
        <f t="shared" si="8"/>
        <v>0</v>
      </c>
    </row>
    <row r="24" spans="1:26" ht="15.75">
      <c r="A24" s="48" t="s">
        <v>13</v>
      </c>
      <c r="B24" s="9">
        <v>1932</v>
      </c>
      <c r="C24" s="9">
        <v>0</v>
      </c>
      <c r="D24" s="46">
        <v>2521</v>
      </c>
      <c r="E24" s="47">
        <f t="shared" si="0"/>
        <v>2521</v>
      </c>
      <c r="F24" s="43">
        <f t="shared" si="5"/>
        <v>130.4865424430642</v>
      </c>
      <c r="G24" s="9">
        <v>4041</v>
      </c>
      <c r="H24" s="9">
        <v>0</v>
      </c>
      <c r="I24" s="46">
        <v>7438</v>
      </c>
      <c r="J24" s="40">
        <f t="shared" si="1"/>
        <v>7438</v>
      </c>
      <c r="K24" s="43">
        <f>(J24*100)/G24</f>
        <v>184.06335065577827</v>
      </c>
      <c r="L24" s="9">
        <v>1270</v>
      </c>
      <c r="M24" s="9">
        <v>0</v>
      </c>
      <c r="N24" s="46"/>
      <c r="O24" s="40">
        <f t="shared" si="2"/>
        <v>0</v>
      </c>
      <c r="P24" s="44">
        <f t="shared" si="7"/>
        <v>0</v>
      </c>
      <c r="Q24" s="9">
        <v>13300</v>
      </c>
      <c r="R24" s="9">
        <v>0</v>
      </c>
      <c r="S24" s="46"/>
      <c r="T24" s="40">
        <f t="shared" si="3"/>
        <v>0</v>
      </c>
      <c r="U24" s="44">
        <f>(T24*100)/Q24</f>
        <v>0</v>
      </c>
      <c r="V24" s="9">
        <v>41300</v>
      </c>
      <c r="W24" s="9">
        <v>0</v>
      </c>
      <c r="X24" s="46"/>
      <c r="Y24" s="47">
        <f t="shared" si="4"/>
        <v>0</v>
      </c>
      <c r="Z24" s="44">
        <f t="shared" si="8"/>
        <v>0</v>
      </c>
    </row>
    <row r="25" spans="1:26" ht="15.75">
      <c r="A25" s="48" t="s">
        <v>23</v>
      </c>
      <c r="B25" s="9">
        <v>2000</v>
      </c>
      <c r="C25" s="9">
        <v>0</v>
      </c>
      <c r="D25" s="46">
        <v>2140</v>
      </c>
      <c r="E25" s="47">
        <f t="shared" si="0"/>
        <v>2140</v>
      </c>
      <c r="F25" s="43">
        <f t="shared" si="5"/>
        <v>107</v>
      </c>
      <c r="G25" s="9">
        <v>2428</v>
      </c>
      <c r="H25" s="9">
        <v>0</v>
      </c>
      <c r="I25" s="46">
        <v>700</v>
      </c>
      <c r="J25" s="40">
        <f t="shared" si="1"/>
        <v>700</v>
      </c>
      <c r="K25" s="43">
        <f>(J25*100)/G25</f>
        <v>28.830313014827016</v>
      </c>
      <c r="L25" s="9">
        <v>2065</v>
      </c>
      <c r="M25" s="9">
        <v>0</v>
      </c>
      <c r="N25" s="46"/>
      <c r="O25" s="40">
        <f t="shared" si="2"/>
        <v>0</v>
      </c>
      <c r="P25" s="44">
        <f t="shared" si="7"/>
        <v>0</v>
      </c>
      <c r="Q25" s="9">
        <v>5600</v>
      </c>
      <c r="R25" s="9">
        <v>0</v>
      </c>
      <c r="S25" s="46"/>
      <c r="T25" s="40">
        <f t="shared" si="3"/>
        <v>0</v>
      </c>
      <c r="U25" s="44">
        <f>(T25*100)/Q25</f>
        <v>0</v>
      </c>
      <c r="V25" s="9">
        <v>1430</v>
      </c>
      <c r="W25" s="9">
        <v>0</v>
      </c>
      <c r="X25" s="46"/>
      <c r="Y25" s="47">
        <f t="shared" si="4"/>
        <v>0</v>
      </c>
      <c r="Z25" s="44">
        <f t="shared" si="8"/>
        <v>0</v>
      </c>
    </row>
    <row r="26" spans="1:26" ht="16.5" thickBot="1">
      <c r="A26" s="50" t="s">
        <v>14</v>
      </c>
      <c r="B26" s="9">
        <v>6000</v>
      </c>
      <c r="C26" s="9">
        <v>800</v>
      </c>
      <c r="D26" s="51">
        <v>2606</v>
      </c>
      <c r="E26" s="52">
        <f t="shared" si="0"/>
        <v>3406</v>
      </c>
      <c r="F26" s="53">
        <f t="shared" si="5"/>
        <v>56.766666666666666</v>
      </c>
      <c r="G26" s="9">
        <v>16000</v>
      </c>
      <c r="H26" s="9">
        <v>9871</v>
      </c>
      <c r="I26" s="51">
        <v>25065</v>
      </c>
      <c r="J26" s="40">
        <f t="shared" si="1"/>
        <v>34936</v>
      </c>
      <c r="K26" s="53">
        <f>(J26*100)/G26</f>
        <v>218.35</v>
      </c>
      <c r="L26" s="9">
        <v>6500</v>
      </c>
      <c r="M26" s="9">
        <v>1789</v>
      </c>
      <c r="N26" s="51"/>
      <c r="O26" s="40">
        <f t="shared" si="2"/>
        <v>1789</v>
      </c>
      <c r="P26" s="54">
        <f t="shared" si="7"/>
        <v>27.523076923076925</v>
      </c>
      <c r="Q26" s="9">
        <v>37700</v>
      </c>
      <c r="R26" s="9">
        <v>15291</v>
      </c>
      <c r="S26" s="51"/>
      <c r="T26" s="40">
        <f t="shared" si="3"/>
        <v>15291</v>
      </c>
      <c r="U26" s="54">
        <f>(T26*100)/Q26</f>
        <v>40.55968169761273</v>
      </c>
      <c r="V26" s="9">
        <v>9800</v>
      </c>
      <c r="W26" s="9">
        <v>4300</v>
      </c>
      <c r="X26" s="46"/>
      <c r="Y26" s="47">
        <f t="shared" si="4"/>
        <v>4300</v>
      </c>
      <c r="Z26" s="44">
        <f t="shared" si="8"/>
        <v>43.87755102040816</v>
      </c>
    </row>
    <row r="27" spans="1:26" ht="16.5" thickBot="1">
      <c r="A27" s="55" t="s">
        <v>24</v>
      </c>
      <c r="B27" s="56">
        <f>SUM(B6:B26)</f>
        <v>43252</v>
      </c>
      <c r="C27" s="57">
        <f>SUM(C6:C26)</f>
        <v>5014.4</v>
      </c>
      <c r="D27" s="57">
        <f>SUM(D6:D26)</f>
        <v>40984</v>
      </c>
      <c r="E27" s="57">
        <f t="shared" si="0"/>
        <v>45998.4</v>
      </c>
      <c r="F27" s="58">
        <f t="shared" si="5"/>
        <v>106.34976417275502</v>
      </c>
      <c r="G27" s="56">
        <f>SUM(G6:G26)</f>
        <v>97751</v>
      </c>
      <c r="H27" s="57">
        <f>SUM(H6:H26)</f>
        <v>34591.3</v>
      </c>
      <c r="I27" s="57">
        <f>SUM(I6:I26)</f>
        <v>92366</v>
      </c>
      <c r="J27" s="57">
        <f>SUM(H27,I27)</f>
        <v>126957.3</v>
      </c>
      <c r="K27" s="58">
        <f>(J27*100)/G27</f>
        <v>129.87826211496557</v>
      </c>
      <c r="L27" s="56">
        <f>SUM(L6:L26)</f>
        <v>40690</v>
      </c>
      <c r="M27" s="57">
        <f>SUM(M6:M26)</f>
        <v>7052.7</v>
      </c>
      <c r="N27" s="57">
        <f>SUM(N6:N26)</f>
        <v>525</v>
      </c>
      <c r="O27" s="57">
        <f>N27+M27</f>
        <v>7577.7</v>
      </c>
      <c r="P27" s="58">
        <f t="shared" si="7"/>
        <v>18.623003194888177</v>
      </c>
      <c r="Q27" s="56">
        <f>SUM(Q6:Q26)</f>
        <v>158665</v>
      </c>
      <c r="R27" s="57">
        <f>SUM(R6:R26)</f>
        <v>37438</v>
      </c>
      <c r="S27" s="57">
        <f>SUM(S6:S26)</f>
        <v>0</v>
      </c>
      <c r="T27" s="57">
        <f>S27+R27</f>
        <v>37438</v>
      </c>
      <c r="U27" s="58">
        <f>(T27*100)/Q27</f>
        <v>23.595626004474838</v>
      </c>
      <c r="V27" s="56">
        <f>SUM(V6:V26)</f>
        <v>144608</v>
      </c>
      <c r="W27" s="57">
        <f>SUM(W6:W26)</f>
        <v>14104.5</v>
      </c>
      <c r="X27" s="57">
        <f>SUM(X6:X26)</f>
        <v>0</v>
      </c>
      <c r="Y27" s="57">
        <f>X27+W27</f>
        <v>14104.5</v>
      </c>
      <c r="Z27" s="59">
        <f t="shared" si="8"/>
        <v>9.753609758796193</v>
      </c>
    </row>
    <row r="28" spans="1:26" ht="16.5" thickBot="1">
      <c r="A28" s="60" t="s">
        <v>78</v>
      </c>
      <c r="B28" s="61">
        <v>45829</v>
      </c>
      <c r="C28" s="62">
        <v>6560.7</v>
      </c>
      <c r="D28" s="62">
        <v>54732</v>
      </c>
      <c r="E28" s="62">
        <v>61292.7</v>
      </c>
      <c r="F28" s="63">
        <v>133.74217198716968</v>
      </c>
      <c r="G28" s="61">
        <v>86553</v>
      </c>
      <c r="H28" s="62">
        <v>32810.6</v>
      </c>
      <c r="I28" s="62">
        <v>121828</v>
      </c>
      <c r="J28" s="62">
        <v>154638.6</v>
      </c>
      <c r="K28" s="63">
        <v>178.66347786905132</v>
      </c>
      <c r="L28" s="61">
        <v>44001</v>
      </c>
      <c r="M28" s="62">
        <v>0</v>
      </c>
      <c r="N28" s="64">
        <v>0</v>
      </c>
      <c r="O28" s="62">
        <v>0</v>
      </c>
      <c r="P28" s="63">
        <v>0</v>
      </c>
      <c r="Q28" s="64"/>
      <c r="R28" s="62"/>
      <c r="S28" s="64"/>
      <c r="T28" s="62"/>
      <c r="U28" s="64"/>
      <c r="V28" s="61"/>
      <c r="W28" s="62"/>
      <c r="X28" s="64"/>
      <c r="Y28" s="62"/>
      <c r="Z28" s="65"/>
    </row>
  </sheetData>
  <sheetProtection selectLockedCells="1" selectUnlockedCells="1"/>
  <mergeCells count="9">
    <mergeCell ref="A4:A5"/>
    <mergeCell ref="B4:F4"/>
    <mergeCell ref="G4:K4"/>
    <mergeCell ref="B2:N2"/>
    <mergeCell ref="V4:Z4"/>
    <mergeCell ref="L4:P4"/>
    <mergeCell ref="Q4:U4"/>
    <mergeCell ref="J3:K3"/>
    <mergeCell ref="O3:P3"/>
  </mergeCells>
  <printOptions horizontalCentered="1"/>
  <pageMargins left="0.1968503937007874" right="0" top="0.1968503937007874" bottom="0.1968503937007874" header="0.5118110236220472" footer="0.5118110236220472"/>
  <pageSetup horizontalDpi="300" verticalDpi="300" orientation="landscape" paperSize="9" scale="87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20" zoomScaleSheetLayoutView="120" workbookViewId="0" topLeftCell="A1">
      <selection activeCell="E23" sqref="E23"/>
    </sheetView>
  </sheetViews>
  <sheetFormatPr defaultColWidth="8.875" defaultRowHeight="12.75"/>
  <cols>
    <col min="1" max="1" width="19.25390625" style="68" customWidth="1"/>
    <col min="2" max="2" width="8.875" style="68" customWidth="1"/>
    <col min="3" max="3" width="7.375" style="68" customWidth="1"/>
    <col min="4" max="4" width="8.625" style="68" customWidth="1"/>
    <col min="5" max="5" width="9.25390625" style="68" customWidth="1"/>
    <col min="6" max="6" width="9.375" style="68" customWidth="1"/>
    <col min="7" max="7" width="6.75390625" style="68" customWidth="1"/>
    <col min="8" max="8" width="6.875" style="68" customWidth="1"/>
    <col min="9" max="9" width="6.625" style="68" customWidth="1"/>
    <col min="10" max="10" width="6.75390625" style="68" customWidth="1"/>
    <col min="11" max="11" width="7.375" style="68" customWidth="1"/>
    <col min="12" max="12" width="8.125" style="68" customWidth="1"/>
    <col min="13" max="13" width="8.25390625" style="68" customWidth="1"/>
    <col min="14" max="14" width="8.625" style="68" customWidth="1"/>
    <col min="15" max="15" width="7.00390625" style="68" customWidth="1"/>
    <col min="16" max="16" width="7.25390625" style="68" customWidth="1"/>
    <col min="17" max="16384" width="8.875" style="68" customWidth="1"/>
  </cols>
  <sheetData>
    <row r="1" spans="1:16" ht="15.75">
      <c r="A1" s="66"/>
      <c r="B1" s="492" t="s">
        <v>89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5">
        <v>43312</v>
      </c>
      <c r="P1" s="495"/>
    </row>
    <row r="2" spans="1:16" ht="16.5" thickBot="1">
      <c r="A2" s="66" t="s">
        <v>90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67"/>
      <c r="P2" s="67"/>
    </row>
    <row r="3" spans="1:16" ht="15.75" thickBot="1">
      <c r="A3" s="496" t="s">
        <v>91</v>
      </c>
      <c r="B3" s="499" t="s">
        <v>92</v>
      </c>
      <c r="C3" s="500"/>
      <c r="D3" s="501"/>
      <c r="E3" s="502" t="s">
        <v>93</v>
      </c>
      <c r="F3" s="503"/>
      <c r="G3" s="503"/>
      <c r="H3" s="503"/>
      <c r="I3" s="503"/>
      <c r="J3" s="504"/>
      <c r="K3" s="508" t="s">
        <v>94</v>
      </c>
      <c r="L3" s="509"/>
      <c r="M3" s="510" t="s">
        <v>95</v>
      </c>
      <c r="N3" s="511"/>
      <c r="O3" s="511"/>
      <c r="P3" s="512"/>
    </row>
    <row r="4" spans="1:16" ht="15.75" thickBot="1">
      <c r="A4" s="497"/>
      <c r="B4" s="513" t="s">
        <v>96</v>
      </c>
      <c r="C4" s="514" t="s">
        <v>97</v>
      </c>
      <c r="D4" s="515"/>
      <c r="E4" s="505"/>
      <c r="F4" s="506"/>
      <c r="G4" s="506"/>
      <c r="H4" s="506"/>
      <c r="I4" s="506"/>
      <c r="J4" s="507"/>
      <c r="K4" s="499" t="s">
        <v>98</v>
      </c>
      <c r="L4" s="501"/>
      <c r="M4" s="479" t="s">
        <v>99</v>
      </c>
      <c r="N4" s="480"/>
      <c r="O4" s="480" t="s">
        <v>100</v>
      </c>
      <c r="P4" s="481"/>
    </row>
    <row r="5" spans="1:16" ht="15.75" thickBot="1">
      <c r="A5" s="497"/>
      <c r="B5" s="513"/>
      <c r="C5" s="482" t="s">
        <v>101</v>
      </c>
      <c r="D5" s="483"/>
      <c r="E5" s="484" t="s">
        <v>102</v>
      </c>
      <c r="F5" s="485"/>
      <c r="G5" s="486" t="s">
        <v>103</v>
      </c>
      <c r="H5" s="487"/>
      <c r="I5" s="486" t="s">
        <v>104</v>
      </c>
      <c r="J5" s="488"/>
      <c r="K5" s="489" t="s">
        <v>105</v>
      </c>
      <c r="L5" s="490"/>
      <c r="M5" s="489" t="s">
        <v>103</v>
      </c>
      <c r="N5" s="491"/>
      <c r="O5" s="491" t="s">
        <v>103</v>
      </c>
      <c r="P5" s="490"/>
    </row>
    <row r="6" spans="1:16" ht="15.75" thickBot="1">
      <c r="A6" s="498"/>
      <c r="B6" s="498"/>
      <c r="C6" s="69" t="s">
        <v>117</v>
      </c>
      <c r="D6" s="69" t="s">
        <v>118</v>
      </c>
      <c r="E6" s="70" t="s">
        <v>106</v>
      </c>
      <c r="F6" s="71" t="s">
        <v>107</v>
      </c>
      <c r="G6" s="70" t="s">
        <v>106</v>
      </c>
      <c r="H6" s="71" t="s">
        <v>107</v>
      </c>
      <c r="I6" s="70" t="s">
        <v>106</v>
      </c>
      <c r="J6" s="71" t="s">
        <v>107</v>
      </c>
      <c r="K6" s="70" t="s">
        <v>106</v>
      </c>
      <c r="L6" s="71" t="s">
        <v>107</v>
      </c>
      <c r="M6" s="70" t="s">
        <v>106</v>
      </c>
      <c r="N6" s="71" t="s">
        <v>107</v>
      </c>
      <c r="O6" s="70" t="s">
        <v>106</v>
      </c>
      <c r="P6" s="71" t="s">
        <v>107</v>
      </c>
    </row>
    <row r="7" spans="1:16" ht="14.25" customHeight="1">
      <c r="A7" s="72" t="s">
        <v>1</v>
      </c>
      <c r="B7" s="73">
        <v>63</v>
      </c>
      <c r="C7" s="74">
        <v>63</v>
      </c>
      <c r="D7" s="74">
        <v>63</v>
      </c>
      <c r="E7" s="75">
        <v>103.5</v>
      </c>
      <c r="F7" s="76">
        <v>83.1</v>
      </c>
      <c r="G7" s="75">
        <v>0.5</v>
      </c>
      <c r="H7" s="76">
        <v>0.4</v>
      </c>
      <c r="I7" s="77">
        <v>0.3</v>
      </c>
      <c r="J7" s="78">
        <v>0.3</v>
      </c>
      <c r="K7" s="79">
        <f aca="true" t="shared" si="0" ref="K7:K29">G7/D7*1000</f>
        <v>7.936507936507936</v>
      </c>
      <c r="L7" s="80">
        <v>7.142857142857143</v>
      </c>
      <c r="M7" s="81"/>
      <c r="N7" s="82">
        <v>84</v>
      </c>
      <c r="O7" s="83"/>
      <c r="P7" s="82">
        <v>0.5</v>
      </c>
    </row>
    <row r="8" spans="1:16" ht="15">
      <c r="A8" s="84" t="s">
        <v>108</v>
      </c>
      <c r="B8" s="85">
        <v>1191</v>
      </c>
      <c r="C8" s="86">
        <v>1132</v>
      </c>
      <c r="D8" s="86">
        <v>1132</v>
      </c>
      <c r="E8" s="75">
        <v>2123</v>
      </c>
      <c r="F8" s="76">
        <v>2100</v>
      </c>
      <c r="G8" s="75">
        <v>11</v>
      </c>
      <c r="H8" s="76">
        <v>11</v>
      </c>
      <c r="I8" s="75">
        <v>10</v>
      </c>
      <c r="J8" s="76">
        <v>10</v>
      </c>
      <c r="K8" s="79">
        <f t="shared" si="0"/>
        <v>9.717314487632509</v>
      </c>
      <c r="L8" s="87">
        <v>9.6</v>
      </c>
      <c r="M8" s="81">
        <v>452</v>
      </c>
      <c r="N8" s="81">
        <v>452</v>
      </c>
      <c r="O8" s="88">
        <v>3</v>
      </c>
      <c r="P8" s="81">
        <v>3</v>
      </c>
    </row>
    <row r="9" spans="1:16" ht="15">
      <c r="A9" s="84" t="s">
        <v>109</v>
      </c>
      <c r="B9" s="85">
        <v>1130</v>
      </c>
      <c r="C9" s="86">
        <v>1130</v>
      </c>
      <c r="D9" s="86">
        <v>1130</v>
      </c>
      <c r="E9" s="75">
        <v>2994</v>
      </c>
      <c r="F9" s="76">
        <v>2979.1</v>
      </c>
      <c r="G9" s="75">
        <v>15</v>
      </c>
      <c r="H9" s="76">
        <v>14.2</v>
      </c>
      <c r="I9" s="75">
        <v>11.9</v>
      </c>
      <c r="J9" s="76">
        <v>12.8</v>
      </c>
      <c r="K9" s="79">
        <f t="shared" si="0"/>
        <v>13.274336283185841</v>
      </c>
      <c r="L9" s="87">
        <v>12.9</v>
      </c>
      <c r="M9" s="81">
        <v>842</v>
      </c>
      <c r="N9" s="81">
        <v>842</v>
      </c>
      <c r="O9" s="88">
        <v>4</v>
      </c>
      <c r="P9" s="81">
        <v>4</v>
      </c>
    </row>
    <row r="10" spans="1:16" ht="15">
      <c r="A10" s="84" t="s">
        <v>2</v>
      </c>
      <c r="B10" s="85">
        <v>395</v>
      </c>
      <c r="C10" s="86">
        <v>395</v>
      </c>
      <c r="D10" s="86">
        <v>395</v>
      </c>
      <c r="E10" s="75">
        <v>956.2</v>
      </c>
      <c r="F10" s="76">
        <v>882.4</v>
      </c>
      <c r="G10" s="75">
        <v>4</v>
      </c>
      <c r="H10" s="76">
        <v>3.9</v>
      </c>
      <c r="I10" s="75">
        <v>3.6</v>
      </c>
      <c r="J10" s="76">
        <v>3.4</v>
      </c>
      <c r="K10" s="79">
        <f t="shared" si="0"/>
        <v>10.126582278481013</v>
      </c>
      <c r="L10" s="87">
        <v>9.8</v>
      </c>
      <c r="M10" s="82">
        <v>410</v>
      </c>
      <c r="N10" s="81">
        <v>409</v>
      </c>
      <c r="O10" s="88">
        <v>1</v>
      </c>
      <c r="P10" s="81">
        <v>1</v>
      </c>
    </row>
    <row r="11" spans="1:16" ht="15">
      <c r="A11" s="84" t="s">
        <v>3</v>
      </c>
      <c r="B11" s="85">
        <v>690</v>
      </c>
      <c r="C11" s="86">
        <v>690</v>
      </c>
      <c r="D11" s="86">
        <v>690</v>
      </c>
      <c r="E11" s="75">
        <v>1733.4</v>
      </c>
      <c r="F11" s="76">
        <v>1604.4</v>
      </c>
      <c r="G11" s="75">
        <v>8.9</v>
      </c>
      <c r="H11" s="76">
        <v>7.6</v>
      </c>
      <c r="I11" s="75">
        <v>7.8</v>
      </c>
      <c r="J11" s="76">
        <v>6.7</v>
      </c>
      <c r="K11" s="79">
        <f t="shared" si="0"/>
        <v>12.898550724637682</v>
      </c>
      <c r="L11" s="87">
        <v>11</v>
      </c>
      <c r="M11" s="81">
        <v>668</v>
      </c>
      <c r="N11" s="81">
        <v>569</v>
      </c>
      <c r="O11" s="88">
        <v>5</v>
      </c>
      <c r="P11" s="81">
        <v>4</v>
      </c>
    </row>
    <row r="12" spans="1:16" ht="15">
      <c r="A12" s="84" t="s">
        <v>19</v>
      </c>
      <c r="B12" s="85">
        <v>473</v>
      </c>
      <c r="C12" s="86">
        <v>482</v>
      </c>
      <c r="D12" s="86">
        <v>482</v>
      </c>
      <c r="E12" s="75">
        <v>1305.9</v>
      </c>
      <c r="F12" s="76">
        <v>1269.5</v>
      </c>
      <c r="G12" s="75">
        <v>8.8</v>
      </c>
      <c r="H12" s="76">
        <v>8.7</v>
      </c>
      <c r="I12" s="75">
        <v>8.4</v>
      </c>
      <c r="J12" s="76">
        <v>8.3</v>
      </c>
      <c r="K12" s="79">
        <f t="shared" si="0"/>
        <v>18.257261410788384</v>
      </c>
      <c r="L12" s="87">
        <v>18.2</v>
      </c>
      <c r="M12" s="81">
        <v>1245.1</v>
      </c>
      <c r="N12" s="81">
        <v>1287.4</v>
      </c>
      <c r="O12" s="88">
        <v>10.5</v>
      </c>
      <c r="P12" s="81">
        <v>11.3</v>
      </c>
    </row>
    <row r="13" spans="1:16" ht="15">
      <c r="A13" s="84" t="s">
        <v>4</v>
      </c>
      <c r="B13" s="85">
        <v>733</v>
      </c>
      <c r="C13" s="86">
        <v>751</v>
      </c>
      <c r="D13" s="86">
        <v>751</v>
      </c>
      <c r="E13" s="75">
        <v>1532</v>
      </c>
      <c r="F13" s="76">
        <v>1525</v>
      </c>
      <c r="G13" s="75">
        <v>10.2</v>
      </c>
      <c r="H13" s="76">
        <v>10</v>
      </c>
      <c r="I13" s="75">
        <v>9.8</v>
      </c>
      <c r="J13" s="76">
        <v>9.5</v>
      </c>
      <c r="K13" s="79">
        <f t="shared" si="0"/>
        <v>13.581890812250332</v>
      </c>
      <c r="L13" s="87">
        <v>10.5</v>
      </c>
      <c r="M13" s="81">
        <v>709</v>
      </c>
      <c r="N13" s="82">
        <v>666</v>
      </c>
      <c r="O13" s="88">
        <v>3.5</v>
      </c>
      <c r="P13" s="81">
        <v>3</v>
      </c>
    </row>
    <row r="14" spans="1:16" ht="15">
      <c r="A14" s="84" t="s">
        <v>5</v>
      </c>
      <c r="B14" s="85">
        <v>2742</v>
      </c>
      <c r="C14" s="86">
        <v>2742</v>
      </c>
      <c r="D14" s="86">
        <v>2742</v>
      </c>
      <c r="E14" s="75">
        <v>1906.9</v>
      </c>
      <c r="F14" s="76">
        <v>1950</v>
      </c>
      <c r="G14" s="75">
        <v>25</v>
      </c>
      <c r="H14" s="76">
        <v>25.9</v>
      </c>
      <c r="I14" s="75">
        <v>21</v>
      </c>
      <c r="J14" s="76">
        <v>21</v>
      </c>
      <c r="K14" s="79">
        <f t="shared" si="0"/>
        <v>9.11743253099927</v>
      </c>
      <c r="L14" s="87">
        <v>9.4</v>
      </c>
      <c r="M14" s="82">
        <v>220</v>
      </c>
      <c r="N14" s="81">
        <v>220</v>
      </c>
      <c r="O14" s="88">
        <v>10</v>
      </c>
      <c r="P14" s="81">
        <v>10</v>
      </c>
    </row>
    <row r="15" spans="1:16" ht="15">
      <c r="A15" s="84" t="s">
        <v>6</v>
      </c>
      <c r="B15" s="85">
        <v>549</v>
      </c>
      <c r="C15" s="86">
        <v>554</v>
      </c>
      <c r="D15" s="86">
        <v>554</v>
      </c>
      <c r="E15" s="75">
        <v>1067.9</v>
      </c>
      <c r="F15" s="76">
        <v>1198.2</v>
      </c>
      <c r="G15" s="75">
        <v>6.1</v>
      </c>
      <c r="H15" s="76">
        <v>7.7</v>
      </c>
      <c r="I15" s="75">
        <v>5.5</v>
      </c>
      <c r="J15" s="76">
        <v>7.2</v>
      </c>
      <c r="K15" s="79">
        <f t="shared" si="0"/>
        <v>11.010830324909746</v>
      </c>
      <c r="L15" s="87">
        <v>11</v>
      </c>
      <c r="M15" s="81">
        <v>58.8</v>
      </c>
      <c r="N15" s="81">
        <v>56.7</v>
      </c>
      <c r="O15" s="88">
        <v>0.3</v>
      </c>
      <c r="P15" s="81">
        <v>0.3</v>
      </c>
    </row>
    <row r="16" spans="1:16" ht="15" customHeight="1">
      <c r="A16" s="84" t="s">
        <v>7</v>
      </c>
      <c r="B16" s="85">
        <v>643</v>
      </c>
      <c r="C16" s="86">
        <v>578</v>
      </c>
      <c r="D16" s="86">
        <v>578</v>
      </c>
      <c r="E16" s="75">
        <v>1466.3</v>
      </c>
      <c r="F16" s="76">
        <v>1687.4</v>
      </c>
      <c r="G16" s="75">
        <v>6.2</v>
      </c>
      <c r="H16" s="76">
        <v>10.2</v>
      </c>
      <c r="I16" s="75">
        <v>5.8</v>
      </c>
      <c r="J16" s="76">
        <v>8.5</v>
      </c>
      <c r="K16" s="79">
        <f t="shared" si="0"/>
        <v>10.726643598615917</v>
      </c>
      <c r="L16" s="87">
        <v>16</v>
      </c>
      <c r="M16" s="81">
        <v>2444</v>
      </c>
      <c r="N16" s="81">
        <v>2565</v>
      </c>
      <c r="O16" s="89">
        <v>14</v>
      </c>
      <c r="P16" s="90">
        <v>15</v>
      </c>
    </row>
    <row r="17" spans="1:16" ht="15">
      <c r="A17" s="84" t="s">
        <v>8</v>
      </c>
      <c r="B17" s="85">
        <v>980</v>
      </c>
      <c r="C17" s="86">
        <v>1000</v>
      </c>
      <c r="D17" s="86">
        <v>1000</v>
      </c>
      <c r="E17" s="75">
        <v>3519</v>
      </c>
      <c r="F17" s="76">
        <v>3190</v>
      </c>
      <c r="G17" s="75">
        <v>19</v>
      </c>
      <c r="H17" s="76">
        <v>16.7</v>
      </c>
      <c r="I17" s="75">
        <v>18.8</v>
      </c>
      <c r="J17" s="76">
        <v>16.5</v>
      </c>
      <c r="K17" s="79">
        <f t="shared" si="0"/>
        <v>19</v>
      </c>
      <c r="L17" s="87">
        <v>17</v>
      </c>
      <c r="M17" s="81">
        <v>1088</v>
      </c>
      <c r="N17" s="81">
        <v>967</v>
      </c>
      <c r="O17" s="91">
        <v>5</v>
      </c>
      <c r="P17" s="92">
        <v>5</v>
      </c>
    </row>
    <row r="18" spans="1:16" ht="15">
      <c r="A18" s="84" t="s">
        <v>9</v>
      </c>
      <c r="B18" s="85">
        <v>562</v>
      </c>
      <c r="C18" s="86">
        <v>534</v>
      </c>
      <c r="D18" s="86">
        <v>534</v>
      </c>
      <c r="E18" s="75">
        <v>1122.7</v>
      </c>
      <c r="F18" s="76">
        <v>1086.7</v>
      </c>
      <c r="G18" s="75">
        <v>4.9</v>
      </c>
      <c r="H18" s="76">
        <v>4.9</v>
      </c>
      <c r="I18" s="75">
        <v>3.8</v>
      </c>
      <c r="J18" s="76">
        <v>3.5</v>
      </c>
      <c r="K18" s="79">
        <f t="shared" si="0"/>
        <v>9.176029962546817</v>
      </c>
      <c r="L18" s="87">
        <v>9.6</v>
      </c>
      <c r="M18" s="82">
        <v>1170</v>
      </c>
      <c r="N18" s="81">
        <v>1108.4</v>
      </c>
      <c r="O18" s="91">
        <v>9</v>
      </c>
      <c r="P18" s="92">
        <v>8.8</v>
      </c>
    </row>
    <row r="19" spans="1:16" s="93" customFormat="1" ht="15">
      <c r="A19" s="84" t="s">
        <v>110</v>
      </c>
      <c r="B19" s="85">
        <v>1293</v>
      </c>
      <c r="C19" s="86">
        <v>1243</v>
      </c>
      <c r="D19" s="86">
        <v>1243</v>
      </c>
      <c r="E19" s="75">
        <v>2817</v>
      </c>
      <c r="F19" s="76">
        <v>2816</v>
      </c>
      <c r="G19" s="75">
        <v>13.8</v>
      </c>
      <c r="H19" s="76">
        <v>13.1</v>
      </c>
      <c r="I19" s="75">
        <v>10.4</v>
      </c>
      <c r="J19" s="76">
        <v>10.1</v>
      </c>
      <c r="K19" s="79">
        <f t="shared" si="0"/>
        <v>11.102172164119068</v>
      </c>
      <c r="L19" s="87">
        <v>10.3</v>
      </c>
      <c r="M19" s="81">
        <v>769</v>
      </c>
      <c r="N19" s="81">
        <v>769</v>
      </c>
      <c r="O19" s="91">
        <v>4</v>
      </c>
      <c r="P19" s="92">
        <v>4</v>
      </c>
    </row>
    <row r="20" spans="1:16" ht="15">
      <c r="A20" s="84" t="s">
        <v>10</v>
      </c>
      <c r="B20" s="85">
        <v>1284</v>
      </c>
      <c r="C20" s="86">
        <v>1267</v>
      </c>
      <c r="D20" s="86">
        <v>1267</v>
      </c>
      <c r="E20" s="75">
        <v>2920</v>
      </c>
      <c r="F20" s="76">
        <v>3128</v>
      </c>
      <c r="G20" s="75">
        <v>14.6</v>
      </c>
      <c r="H20" s="76">
        <v>15.2</v>
      </c>
      <c r="I20" s="75">
        <v>12</v>
      </c>
      <c r="J20" s="76">
        <v>14.3</v>
      </c>
      <c r="K20" s="79">
        <f t="shared" si="0"/>
        <v>11.523283346487766</v>
      </c>
      <c r="L20" s="87">
        <v>12.1</v>
      </c>
      <c r="M20" s="81">
        <v>205.2</v>
      </c>
      <c r="N20" s="81">
        <v>185.8</v>
      </c>
      <c r="O20" s="91">
        <v>1.2</v>
      </c>
      <c r="P20" s="92">
        <v>1.2</v>
      </c>
    </row>
    <row r="21" spans="1:16" ht="15" customHeight="1">
      <c r="A21" s="84" t="s">
        <v>11</v>
      </c>
      <c r="B21" s="85">
        <v>593</v>
      </c>
      <c r="C21" s="86">
        <v>618</v>
      </c>
      <c r="D21" s="86">
        <v>618</v>
      </c>
      <c r="E21" s="75">
        <v>1068.5</v>
      </c>
      <c r="F21" s="76">
        <v>937</v>
      </c>
      <c r="G21" s="75">
        <v>6.3</v>
      </c>
      <c r="H21" s="76">
        <v>5.8</v>
      </c>
      <c r="I21" s="75">
        <v>4.3</v>
      </c>
      <c r="J21" s="76">
        <v>5</v>
      </c>
      <c r="K21" s="79">
        <f t="shared" si="0"/>
        <v>10.194174757281553</v>
      </c>
      <c r="L21" s="87">
        <v>9.6</v>
      </c>
      <c r="M21" s="81">
        <v>363.6</v>
      </c>
      <c r="N21" s="82">
        <v>370.7</v>
      </c>
      <c r="O21" s="91">
        <v>1.8</v>
      </c>
      <c r="P21" s="92">
        <v>1.8</v>
      </c>
    </row>
    <row r="22" spans="1:16" ht="15">
      <c r="A22" s="84" t="s">
        <v>21</v>
      </c>
      <c r="B22" s="85">
        <v>998</v>
      </c>
      <c r="C22" s="86">
        <v>1037</v>
      </c>
      <c r="D22" s="86">
        <v>1037</v>
      </c>
      <c r="E22" s="75">
        <v>2533</v>
      </c>
      <c r="F22" s="76">
        <v>1691</v>
      </c>
      <c r="G22" s="75">
        <v>13.3</v>
      </c>
      <c r="H22" s="76">
        <v>13.5</v>
      </c>
      <c r="I22" s="75">
        <v>12.7</v>
      </c>
      <c r="J22" s="76">
        <v>12</v>
      </c>
      <c r="K22" s="79">
        <f t="shared" si="0"/>
        <v>12.825458052073289</v>
      </c>
      <c r="L22" s="87">
        <v>12.9</v>
      </c>
      <c r="M22" s="82">
        <v>1546</v>
      </c>
      <c r="N22" s="81">
        <v>1490</v>
      </c>
      <c r="O22" s="91">
        <v>7</v>
      </c>
      <c r="P22" s="92">
        <v>7.8</v>
      </c>
    </row>
    <row r="23" spans="1:16" ht="15">
      <c r="A23" s="84" t="s">
        <v>111</v>
      </c>
      <c r="B23" s="85">
        <v>1878</v>
      </c>
      <c r="C23" s="86">
        <v>1774</v>
      </c>
      <c r="D23" s="86">
        <v>1774</v>
      </c>
      <c r="E23" s="76">
        <v>7113</v>
      </c>
      <c r="F23" s="76">
        <v>8085</v>
      </c>
      <c r="G23" s="75">
        <v>33.7</v>
      </c>
      <c r="H23" s="76">
        <v>36.8</v>
      </c>
      <c r="I23" s="75">
        <v>31.8</v>
      </c>
      <c r="J23" s="76">
        <v>35.2</v>
      </c>
      <c r="K23" s="79">
        <f t="shared" si="0"/>
        <v>18.996617812852314</v>
      </c>
      <c r="L23" s="87">
        <v>19.5</v>
      </c>
      <c r="M23" s="81">
        <v>692.1</v>
      </c>
      <c r="N23" s="81">
        <v>668.2</v>
      </c>
      <c r="O23" s="91">
        <v>3.3</v>
      </c>
      <c r="P23" s="92">
        <v>3.5</v>
      </c>
    </row>
    <row r="24" spans="1:16" ht="15">
      <c r="A24" s="84" t="s">
        <v>12</v>
      </c>
      <c r="B24" s="85">
        <v>445</v>
      </c>
      <c r="C24" s="86">
        <v>445</v>
      </c>
      <c r="D24" s="86">
        <v>445</v>
      </c>
      <c r="E24" s="75">
        <v>1056.3</v>
      </c>
      <c r="F24" s="76">
        <v>850.1</v>
      </c>
      <c r="G24" s="75">
        <v>4.8</v>
      </c>
      <c r="H24" s="76">
        <v>3.9</v>
      </c>
      <c r="I24" s="75">
        <v>2.5</v>
      </c>
      <c r="J24" s="76">
        <v>2.5</v>
      </c>
      <c r="K24" s="79">
        <f t="shared" si="0"/>
        <v>10.786516853932584</v>
      </c>
      <c r="L24" s="87">
        <v>9.9</v>
      </c>
      <c r="M24" s="81">
        <v>487.4</v>
      </c>
      <c r="N24" s="81">
        <v>473.2</v>
      </c>
      <c r="O24" s="91">
        <v>3</v>
      </c>
      <c r="P24" s="92">
        <v>3</v>
      </c>
    </row>
    <row r="25" spans="1:16" ht="15">
      <c r="A25" s="84" t="s">
        <v>13</v>
      </c>
      <c r="B25" s="85">
        <v>1440</v>
      </c>
      <c r="C25" s="86">
        <v>1492</v>
      </c>
      <c r="D25" s="86">
        <v>1492</v>
      </c>
      <c r="E25" s="76">
        <v>4764.3</v>
      </c>
      <c r="F25" s="76">
        <v>3927.8</v>
      </c>
      <c r="G25" s="75">
        <v>22.8</v>
      </c>
      <c r="H25" s="76">
        <v>19.5</v>
      </c>
      <c r="I25" s="75">
        <v>20.2</v>
      </c>
      <c r="J25" s="76">
        <v>17.8</v>
      </c>
      <c r="K25" s="79">
        <f t="shared" si="0"/>
        <v>15.281501340482574</v>
      </c>
      <c r="L25" s="87">
        <v>14</v>
      </c>
      <c r="M25" s="81"/>
      <c r="N25" s="81"/>
      <c r="O25" s="94"/>
      <c r="P25" s="95"/>
    </row>
    <row r="26" spans="1:16" ht="15">
      <c r="A26" s="84" t="s">
        <v>112</v>
      </c>
      <c r="B26" s="85">
        <v>537</v>
      </c>
      <c r="C26" s="86">
        <v>815</v>
      </c>
      <c r="D26" s="86">
        <v>815</v>
      </c>
      <c r="E26" s="75">
        <v>965</v>
      </c>
      <c r="F26" s="76">
        <v>743.6</v>
      </c>
      <c r="G26" s="75">
        <v>7.6</v>
      </c>
      <c r="H26" s="76">
        <v>5.4</v>
      </c>
      <c r="I26" s="75">
        <v>7</v>
      </c>
      <c r="J26" s="76">
        <v>4.9</v>
      </c>
      <c r="K26" s="79">
        <f t="shared" si="0"/>
        <v>9.325153374233128</v>
      </c>
      <c r="L26" s="87">
        <v>10.1</v>
      </c>
      <c r="M26" s="81">
        <v>2646</v>
      </c>
      <c r="N26" s="81">
        <v>2710</v>
      </c>
      <c r="O26" s="88">
        <v>11</v>
      </c>
      <c r="P26" s="81">
        <v>11</v>
      </c>
    </row>
    <row r="27" spans="1:16" ht="15">
      <c r="A27" s="84" t="s">
        <v>14</v>
      </c>
      <c r="B27" s="85">
        <v>4388</v>
      </c>
      <c r="C27" s="86">
        <v>4505</v>
      </c>
      <c r="D27" s="86">
        <v>4505</v>
      </c>
      <c r="E27" s="75">
        <v>15545</v>
      </c>
      <c r="F27" s="76">
        <v>10488</v>
      </c>
      <c r="G27" s="75">
        <v>85</v>
      </c>
      <c r="H27" s="76">
        <v>54</v>
      </c>
      <c r="I27" s="75">
        <v>78</v>
      </c>
      <c r="J27" s="76">
        <v>52</v>
      </c>
      <c r="K27" s="79">
        <f t="shared" si="0"/>
        <v>18.867924528301884</v>
      </c>
      <c r="L27" s="87">
        <v>13.2</v>
      </c>
      <c r="M27" s="81">
        <v>1210</v>
      </c>
      <c r="N27" s="81">
        <v>1210</v>
      </c>
      <c r="O27" s="88">
        <v>6</v>
      </c>
      <c r="P27" s="81">
        <v>6</v>
      </c>
    </row>
    <row r="28" spans="1:16" ht="0.75" customHeight="1" thickBot="1">
      <c r="A28" s="96" t="s">
        <v>113</v>
      </c>
      <c r="B28" s="97">
        <v>100</v>
      </c>
      <c r="C28" s="98">
        <v>100</v>
      </c>
      <c r="D28" s="98">
        <v>100</v>
      </c>
      <c r="E28" s="99">
        <v>68</v>
      </c>
      <c r="F28" s="100">
        <v>0</v>
      </c>
      <c r="G28" s="99">
        <v>0.7</v>
      </c>
      <c r="H28" s="100">
        <v>0.7</v>
      </c>
      <c r="I28" s="99">
        <v>2.4</v>
      </c>
      <c r="J28" s="101">
        <v>2.4</v>
      </c>
      <c r="K28" s="102">
        <f t="shared" si="0"/>
        <v>6.999999999999999</v>
      </c>
      <c r="L28" s="103">
        <v>6.999999999999999</v>
      </c>
      <c r="M28" s="104"/>
      <c r="N28" s="105"/>
      <c r="O28" s="106"/>
      <c r="P28" s="107"/>
    </row>
    <row r="29" spans="1:16" ht="15" thickBot="1">
      <c r="A29" s="108" t="s">
        <v>114</v>
      </c>
      <c r="B29" s="109">
        <f>SUM(B7:B28)</f>
        <v>23107</v>
      </c>
      <c r="C29" s="110">
        <f>SUM(C7:C27)</f>
        <v>23247</v>
      </c>
      <c r="D29" s="110">
        <f>SUM(D7:D27)</f>
        <v>23247</v>
      </c>
      <c r="E29" s="111">
        <f>SUM(E7:E27)</f>
        <v>58612.90000000001</v>
      </c>
      <c r="F29" s="112">
        <f>SUM(F7:F28)</f>
        <v>52222.3</v>
      </c>
      <c r="G29" s="111">
        <f>SUM(G7:G28)</f>
        <v>322.2</v>
      </c>
      <c r="H29" s="112">
        <f>SUM(H7:H28)</f>
        <v>289.1</v>
      </c>
      <c r="I29" s="111">
        <f>SUM(I7:I28)</f>
        <v>288</v>
      </c>
      <c r="J29" s="113">
        <f>SUM(J7:J28)</f>
        <v>263.9</v>
      </c>
      <c r="K29" s="114">
        <f t="shared" si="0"/>
        <v>13.859852884243127</v>
      </c>
      <c r="L29" s="115">
        <v>13.1</v>
      </c>
      <c r="M29" s="111">
        <f>SUM(M7:M28)</f>
        <v>17226.200000000004</v>
      </c>
      <c r="N29" s="111">
        <f>SUM(N7:N28)</f>
        <v>17103.4</v>
      </c>
      <c r="O29" s="116">
        <f>SUM(O7:O28)</f>
        <v>102.6</v>
      </c>
      <c r="P29" s="112">
        <f>SUM(P7:P28)</f>
        <v>104.19999999999999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2018-07-31T06:59:26Z</cp:lastPrinted>
  <dcterms:created xsi:type="dcterms:W3CDTF">2017-08-13T06:13:14Z</dcterms:created>
  <dcterms:modified xsi:type="dcterms:W3CDTF">2018-07-31T07:13:03Z</dcterms:modified>
  <cp:category/>
  <cp:version/>
  <cp:contentType/>
  <cp:contentStatus/>
</cp:coreProperties>
</file>