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сев 2018" sheetId="1" r:id="rId1"/>
    <sheet name="полевые работы" sheetId="2" r:id="rId2"/>
    <sheet name="молоко" sheetId="3" r:id="rId3"/>
  </sheets>
  <definedNames>
    <definedName name="_xlnm.Print_Titles" localSheetId="0">'сев 2018'!$A:$A</definedName>
    <definedName name="_xlnm.Print_Area" localSheetId="0">'сев 2018'!$A$1:$BQ$28</definedName>
  </definedNames>
  <calcPr fullCalcOnLoad="1"/>
</workbook>
</file>

<file path=xl/sharedStrings.xml><?xml version="1.0" encoding="utf-8"?>
<sst xmlns="http://schemas.openxmlformats.org/spreadsheetml/2006/main" count="215" uniqueCount="98">
  <si>
    <t>Горох</t>
  </si>
  <si>
    <t>Ячмень</t>
  </si>
  <si>
    <t>Просо</t>
  </si>
  <si>
    <t>Гречиха</t>
  </si>
  <si>
    <t>Вика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</si>
  <si>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</si>
  <si>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</si>
  <si>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</si>
  <si>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</si>
  <si>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</si>
  <si>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</si>
  <si>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</si>
  <si>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</si>
  <si>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</si>
  <si>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</si>
  <si>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</si>
  <si>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</si>
  <si>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</si>
  <si>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</si>
  <si>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</si>
  <si>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Подсолнечник</t>
  </si>
  <si>
    <t>Соя</t>
  </si>
  <si>
    <t>Яровой рапс</t>
  </si>
  <si>
    <t>Яровой рыжик</t>
  </si>
  <si>
    <t>Горчица</t>
  </si>
  <si>
    <t>Кукуруза на силос</t>
  </si>
  <si>
    <t>Картофель</t>
  </si>
  <si>
    <t>Овощи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</si>
  <si>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</si>
  <si>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</si>
  <si>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</si>
  <si>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</si>
  <si>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</si>
  <si>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</si>
  <si>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Было в 2017 году</t>
  </si>
  <si>
    <t>Оперативная сводка по севу яровых культур</t>
  </si>
  <si>
    <t>Наименование района</t>
  </si>
  <si>
    <t>Яровой сев - всего, га</t>
  </si>
  <si>
    <t>Технические, га</t>
  </si>
  <si>
    <t>Всего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</si>
  <si>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</si>
  <si>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</si>
  <si>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</si>
  <si>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</si>
  <si>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</si>
  <si>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Яровые зерновые и зернобобовые, га</t>
  </si>
  <si>
    <t>Кормовые, га</t>
  </si>
  <si>
    <t xml:space="preserve"> Всего</t>
  </si>
  <si>
    <t>Однолетние травы</t>
  </si>
  <si>
    <t>Бахчевые</t>
  </si>
  <si>
    <t>Пшеница</t>
  </si>
  <si>
    <t>Кукуруза</t>
  </si>
  <si>
    <t>Нут</t>
  </si>
  <si>
    <t>Люпин</t>
  </si>
  <si>
    <t>Чечевица</t>
  </si>
  <si>
    <t>Конопля</t>
  </si>
  <si>
    <t>Силосные</t>
  </si>
  <si>
    <t>Многолетние травы (беспокровные)</t>
  </si>
  <si>
    <t>Кормовые конеплоды</t>
  </si>
  <si>
    <t>Сафлор</t>
  </si>
  <si>
    <t>Лён</t>
  </si>
  <si>
    <t>Сахарная свёкла</t>
  </si>
  <si>
    <t>Овёс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</si>
  <si>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</si>
  <si>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</si>
  <si>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</si>
  <si>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</si>
  <si>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</si>
  <si>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</si>
  <si>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</si>
  <si>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</si>
  <si>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</si>
  <si>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</si>
  <si>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</si>
  <si>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</si>
  <si>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</si>
  <si>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</si>
  <si>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</si>
  <si>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</si>
  <si>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</si>
  <si>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</si>
  <si>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</si>
  <si>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</si>
  <si>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</si>
  <si>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</si>
  <si>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</si>
  <si>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</si>
  <si>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</si>
  <si>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</si>
  <si>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</si>
  <si>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</si>
  <si>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</si>
  <si>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</si>
  <si>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</si>
  <si>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</si>
  <si>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</si>
  <si>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29.05</t>
  </si>
  <si>
    <t>30.05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</si>
</sst>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20" fillId="0" borderId="10" xfId="78" applyFont="1" applyFill="1" applyBorder="1" applyAlignment="1">
      <alignment horizontal="left" vertical="top" wrapText="1"/>
      <protection/>
    </xf>
    <xf numFmtId="0" fontId="26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0" fillId="0" borderId="15" xfId="78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14" fontId="27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81" applyFont="1" applyFill="1" applyBorder="1" applyAlignment="1" applyProtection="1">
      <alignment vertical="center"/>
      <protection locked="0"/>
    </xf>
    <xf numFmtId="0" fontId="32" fillId="0" borderId="2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64" fontId="27" fillId="0" borderId="27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77" applyFont="1" applyFill="1" applyBorder="1" applyAlignment="1" applyProtection="1">
      <alignment horizontal="center" vertical="center" wrapText="1"/>
      <protection locked="0"/>
    </xf>
    <xf numFmtId="0" fontId="32" fillId="0" borderId="31" xfId="0" applyFont="1" applyBorder="1" applyAlignment="1">
      <alignment horizontal="center" vertical="center"/>
    </xf>
    <xf numFmtId="0" fontId="32" fillId="0" borderId="32" xfId="77" applyFont="1" applyFill="1" applyBorder="1" applyAlignment="1" applyProtection="1">
      <alignment horizontal="center" vertical="center" wrapText="1"/>
      <protection locked="0"/>
    </xf>
    <xf numFmtId="0" fontId="32" fillId="0" borderId="33" xfId="77" applyFont="1" applyFill="1" applyBorder="1" applyAlignment="1" applyProtection="1">
      <alignment horizontal="center" vertical="center" wrapText="1"/>
      <protection locked="0"/>
    </xf>
    <xf numFmtId="0" fontId="32" fillId="0" borderId="34" xfId="81" applyFont="1" applyFill="1" applyBorder="1" applyAlignment="1" applyProtection="1">
      <alignment vertical="center"/>
      <protection locked="0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164" fontId="27" fillId="0" borderId="37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3" fillId="0" borderId="40" xfId="0" applyFont="1" applyFill="1" applyBorder="1" applyAlignment="1" applyProtection="1">
      <alignment horizontal="center" vertical="center"/>
      <protection locked="0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0" fontId="19" fillId="38" borderId="0" xfId="81" applyFont="1" applyFill="1" applyBorder="1" applyAlignment="1" applyProtection="1">
      <alignment horizontal="center" vertical="center"/>
      <protection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49" fontId="34" fillId="38" borderId="43" xfId="75" applyNumberFormat="1" applyFont="1" applyFill="1" applyBorder="1" applyAlignment="1">
      <alignment horizontal="center" vertical="center"/>
      <protection/>
    </xf>
    <xf numFmtId="0" fontId="34" fillId="38" borderId="44" xfId="79" applyFont="1" applyFill="1" applyBorder="1" applyAlignment="1" applyProtection="1">
      <alignment horizontal="center" vertical="center"/>
      <protection locked="0"/>
    </xf>
    <xf numFmtId="0" fontId="34" fillId="38" borderId="43" xfId="79" applyFont="1" applyFill="1" applyBorder="1" applyAlignment="1" applyProtection="1">
      <alignment horizontal="center" vertical="center"/>
      <protection locked="0"/>
    </xf>
    <xf numFmtId="0" fontId="34" fillId="0" borderId="45" xfId="75" applyFont="1" applyFill="1" applyBorder="1" applyAlignment="1">
      <alignment vertical="top" wrapText="1"/>
      <protection/>
    </xf>
    <xf numFmtId="1" fontId="34" fillId="38" borderId="46" xfId="75" applyNumberFormat="1" applyFont="1" applyFill="1" applyBorder="1" applyAlignment="1">
      <alignment horizontal="center"/>
      <protection/>
    </xf>
    <xf numFmtId="164" fontId="34" fillId="38" borderId="47" xfId="75" applyNumberFormat="1" applyFont="1" applyFill="1" applyBorder="1" applyAlignment="1">
      <alignment horizontal="center"/>
      <protection/>
    </xf>
    <xf numFmtId="164" fontId="34" fillId="38" borderId="48" xfId="75" applyNumberFormat="1" applyFont="1" applyFill="1" applyBorder="1" applyAlignment="1">
      <alignment horizontal="center"/>
      <protection/>
    </xf>
    <xf numFmtId="164" fontId="34" fillId="38" borderId="49" xfId="75" applyNumberFormat="1" applyFont="1" applyFill="1" applyBorder="1" applyAlignment="1">
      <alignment horizontal="center"/>
      <protection/>
    </xf>
    <xf numFmtId="164" fontId="34" fillId="38" borderId="50" xfId="75" applyNumberFormat="1" applyFont="1" applyFill="1" applyBorder="1" applyAlignment="1">
      <alignment horizontal="center"/>
      <protection/>
    </xf>
    <xf numFmtId="164" fontId="34" fillId="38" borderId="49" xfId="79" applyNumberFormat="1" applyFont="1" applyFill="1" applyBorder="1" applyAlignment="1" applyProtection="1">
      <alignment horizontal="center" vertical="center"/>
      <protection locked="0"/>
    </xf>
    <xf numFmtId="164" fontId="34" fillId="38" borderId="46" xfId="79" applyNumberFormat="1" applyFont="1" applyFill="1" applyBorder="1" applyAlignment="1" applyProtection="1">
      <alignment horizontal="center" vertical="center"/>
      <protection locked="0"/>
    </xf>
    <xf numFmtId="164" fontId="34" fillId="38" borderId="51" xfId="79" applyNumberFormat="1" applyFont="1" applyFill="1" applyBorder="1" applyAlignment="1" applyProtection="1">
      <alignment horizontal="center"/>
      <protection locked="0"/>
    </xf>
    <xf numFmtId="164" fontId="34" fillId="38" borderId="46" xfId="79" applyNumberFormat="1" applyFont="1" applyFill="1" applyBorder="1" applyAlignment="1" applyProtection="1">
      <alignment horizontal="center"/>
      <protection locked="0"/>
    </xf>
    <xf numFmtId="164" fontId="34" fillId="38" borderId="52" xfId="79" applyNumberFormat="1" applyFont="1" applyFill="1" applyBorder="1" applyAlignment="1" applyProtection="1">
      <alignment horizontal="center"/>
      <protection locked="0"/>
    </xf>
    <xf numFmtId="0" fontId="34" fillId="0" borderId="53" xfId="75" applyFont="1" applyFill="1" applyBorder="1" applyAlignment="1">
      <alignment vertical="top" wrapText="1"/>
      <protection/>
    </xf>
    <xf numFmtId="1" fontId="34" fillId="38" borderId="51" xfId="75" applyNumberFormat="1" applyFont="1" applyFill="1" applyBorder="1" applyAlignment="1">
      <alignment horizontal="center"/>
      <protection/>
    </xf>
    <xf numFmtId="164" fontId="34" fillId="38" borderId="51" xfId="79" applyNumberFormat="1" applyFont="1" applyFill="1" applyBorder="1" applyAlignment="1" applyProtection="1">
      <alignment horizontal="center" vertical="center"/>
      <protection locked="0"/>
    </xf>
    <xf numFmtId="164" fontId="34" fillId="38" borderId="54" xfId="79" applyNumberFormat="1" applyFont="1" applyFill="1" applyBorder="1" applyAlignment="1" applyProtection="1">
      <alignment horizontal="center"/>
      <protection locked="0"/>
    </xf>
    <xf numFmtId="0" fontId="34" fillId="0" borderId="53" xfId="75" applyFont="1" applyFill="1" applyBorder="1" applyAlignment="1">
      <alignment vertical="top" wrapText="1"/>
      <protection/>
    </xf>
    <xf numFmtId="164" fontId="34" fillId="0" borderId="51" xfId="79" applyNumberFormat="1" applyFont="1" applyFill="1" applyBorder="1" applyAlignment="1" applyProtection="1">
      <alignment horizontal="center"/>
      <protection locked="0"/>
    </xf>
    <xf numFmtId="0" fontId="34" fillId="38" borderId="55" xfId="75" applyFont="1" applyFill="1" applyBorder="1" applyAlignment="1">
      <alignment vertical="top" wrapText="1"/>
      <protection/>
    </xf>
    <xf numFmtId="0" fontId="34" fillId="38" borderId="56" xfId="75" applyFont="1" applyFill="1" applyBorder="1" applyAlignment="1">
      <alignment horizontal="center"/>
      <protection/>
    </xf>
    <xf numFmtId="0" fontId="34" fillId="38" borderId="57" xfId="75" applyFont="1" applyFill="1" applyBorder="1" applyAlignment="1">
      <alignment horizontal="center"/>
      <protection/>
    </xf>
    <xf numFmtId="164" fontId="34" fillId="38" borderId="56" xfId="75" applyNumberFormat="1" applyFont="1" applyFill="1" applyBorder="1" applyAlignment="1">
      <alignment horizontal="center"/>
      <protection/>
    </xf>
    <xf numFmtId="164" fontId="34" fillId="38" borderId="57" xfId="75" applyNumberFormat="1" applyFont="1" applyFill="1" applyBorder="1" applyAlignment="1">
      <alignment horizontal="center"/>
      <protection/>
    </xf>
    <xf numFmtId="164" fontId="34" fillId="38" borderId="55" xfId="75" applyNumberFormat="1" applyFont="1" applyFill="1" applyBorder="1" applyAlignment="1">
      <alignment horizontal="center"/>
      <protection/>
    </xf>
    <xf numFmtId="164" fontId="34" fillId="38" borderId="56" xfId="79" applyNumberFormat="1" applyFont="1" applyFill="1" applyBorder="1" applyAlignment="1" applyProtection="1">
      <alignment horizontal="center" vertical="center"/>
      <protection locked="0"/>
    </xf>
    <xf numFmtId="164" fontId="34" fillId="38" borderId="57" xfId="79" applyNumberFormat="1" applyFont="1" applyFill="1" applyBorder="1" applyAlignment="1" applyProtection="1">
      <alignment horizontal="center" vertical="center"/>
      <protection locked="0"/>
    </xf>
    <xf numFmtId="164" fontId="34" fillId="38" borderId="56" xfId="79" applyNumberFormat="1" applyFont="1" applyFill="1" applyBorder="1" applyAlignment="1" applyProtection="1">
      <alignment horizontal="center"/>
      <protection/>
    </xf>
    <xf numFmtId="164" fontId="34" fillId="38" borderId="57" xfId="79" applyNumberFormat="1" applyFont="1" applyFill="1" applyBorder="1" applyAlignment="1" applyProtection="1">
      <alignment horizontal="center"/>
      <protection/>
    </xf>
    <xf numFmtId="164" fontId="34" fillId="38" borderId="58" xfId="79" applyNumberFormat="1" applyFont="1" applyFill="1" applyBorder="1" applyAlignment="1" applyProtection="1">
      <alignment horizontal="center"/>
      <protection locked="0"/>
    </xf>
    <xf numFmtId="164" fontId="34" fillId="38" borderId="57" xfId="79" applyNumberFormat="1" applyFont="1" applyFill="1" applyBorder="1" applyAlignment="1" applyProtection="1">
      <alignment horizontal="center"/>
      <protection locked="0"/>
    </xf>
    <xf numFmtId="0" fontId="35" fillId="38" borderId="59" xfId="75" applyFont="1" applyFill="1" applyBorder="1" applyAlignment="1">
      <alignment horizontal="center" vertical="top" wrapText="1"/>
      <protection/>
    </xf>
    <xf numFmtId="1" fontId="36" fillId="38" borderId="44" xfId="75" applyNumberFormat="1" applyFont="1" applyFill="1" applyBorder="1" applyAlignment="1">
      <alignment horizontal="center"/>
      <protection/>
    </xf>
    <xf numFmtId="1" fontId="36" fillId="38" borderId="43" xfId="75" applyNumberFormat="1" applyFont="1" applyFill="1" applyBorder="1" applyAlignment="1">
      <alignment horizontal="center"/>
      <protection/>
    </xf>
    <xf numFmtId="164" fontId="36" fillId="38" borderId="44" xfId="75" applyNumberFormat="1" applyFont="1" applyFill="1" applyBorder="1" applyAlignment="1">
      <alignment horizontal="center"/>
      <protection/>
    </xf>
    <xf numFmtId="164" fontId="36" fillId="38" borderId="43" xfId="75" applyNumberFormat="1" applyFont="1" applyFill="1" applyBorder="1" applyAlignment="1">
      <alignment horizontal="center"/>
      <protection/>
    </xf>
    <xf numFmtId="164" fontId="36" fillId="38" borderId="60" xfId="75" applyNumberFormat="1" applyFont="1" applyFill="1" applyBorder="1" applyAlignment="1">
      <alignment horizontal="center"/>
      <protection/>
    </xf>
    <xf numFmtId="164" fontId="36" fillId="38" borderId="44" xfId="79" applyNumberFormat="1" applyFont="1" applyFill="1" applyBorder="1" applyAlignment="1" applyProtection="1">
      <alignment horizontal="center" vertical="center"/>
      <protection locked="0"/>
    </xf>
    <xf numFmtId="164" fontId="36" fillId="38" borderId="43" xfId="79" applyNumberFormat="1" applyFont="1" applyFill="1" applyBorder="1" applyAlignment="1" applyProtection="1">
      <alignment horizontal="center" vertical="center"/>
      <protection locked="0"/>
    </xf>
    <xf numFmtId="164" fontId="36" fillId="38" borderId="61" xfId="75" applyNumberFormat="1" applyFont="1" applyFill="1" applyBorder="1" applyAlignment="1">
      <alignment horizontal="center"/>
      <protection/>
    </xf>
    <xf numFmtId="3" fontId="20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0" fontId="32" fillId="0" borderId="25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0" fillId="0" borderId="10" xfId="78" applyFont="1" applyFill="1" applyBorder="1" applyAlignment="1">
      <alignment horizontal="left" vertical="top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14" fontId="27" fillId="0" borderId="11" xfId="0" applyNumberFormat="1" applyFont="1" applyFill="1" applyBorder="1" applyAlignment="1">
      <alignment/>
    </xf>
    <xf numFmtId="0" fontId="33" fillId="0" borderId="24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3" fillId="0" borderId="68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19" fillId="38" borderId="0" xfId="8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0" fontId="34" fillId="38" borderId="70" xfId="79" applyFont="1" applyFill="1" applyBorder="1" applyAlignment="1" applyProtection="1">
      <alignment horizontal="center" vertical="center" wrapText="1"/>
      <protection locked="0"/>
    </xf>
    <xf numFmtId="0" fontId="34" fillId="38" borderId="71" xfId="79" applyFont="1" applyFill="1" applyBorder="1" applyAlignment="1" applyProtection="1">
      <alignment horizontal="center" vertical="center" wrapText="1"/>
      <protection locked="0"/>
    </xf>
    <xf numFmtId="0" fontId="34" fillId="38" borderId="72" xfId="79" applyFont="1" applyFill="1" applyBorder="1" applyAlignment="1" applyProtection="1">
      <alignment horizontal="center" vertical="center" wrapText="1"/>
      <protection locked="0"/>
    </xf>
    <xf numFmtId="0" fontId="34" fillId="38" borderId="73" xfId="79" applyFont="1" applyFill="1" applyBorder="1" applyAlignment="1" applyProtection="1">
      <alignment horizontal="center"/>
      <protection locked="0"/>
    </xf>
    <xf numFmtId="0" fontId="34" fillId="38" borderId="74" xfId="79" applyFont="1" applyFill="1" applyBorder="1" applyAlignment="1" applyProtection="1">
      <alignment horizontal="center"/>
      <protection locked="0"/>
    </xf>
    <xf numFmtId="0" fontId="34" fillId="38" borderId="75" xfId="79" applyFont="1" applyFill="1" applyBorder="1" applyAlignment="1" applyProtection="1">
      <alignment horizontal="center"/>
      <protection locked="0"/>
    </xf>
    <xf numFmtId="0" fontId="34" fillId="38" borderId="76" xfId="75" applyFont="1" applyFill="1" applyBorder="1" applyAlignment="1">
      <alignment horizontal="center" vertical="center"/>
      <protection/>
    </xf>
    <xf numFmtId="0" fontId="34" fillId="38" borderId="74" xfId="75" applyFont="1" applyFill="1" applyBorder="1" applyAlignment="1">
      <alignment horizontal="center" vertical="center"/>
      <protection/>
    </xf>
    <xf numFmtId="0" fontId="34" fillId="38" borderId="77" xfId="75" applyFont="1" applyFill="1" applyBorder="1" applyAlignment="1">
      <alignment horizontal="center" vertical="center"/>
      <protection/>
    </xf>
    <xf numFmtId="0" fontId="34" fillId="38" borderId="58" xfId="75" applyFont="1" applyFill="1" applyBorder="1" applyAlignment="1">
      <alignment horizontal="center" vertical="center"/>
      <protection/>
    </xf>
    <xf numFmtId="0" fontId="34" fillId="38" borderId="78" xfId="75" applyFont="1" applyFill="1" applyBorder="1" applyAlignment="1">
      <alignment horizontal="center" vertical="center"/>
      <protection/>
    </xf>
    <xf numFmtId="0" fontId="34" fillId="38" borderId="55" xfId="75" applyFont="1" applyFill="1" applyBorder="1" applyAlignment="1">
      <alignment horizontal="center" vertical="center"/>
      <protection/>
    </xf>
    <xf numFmtId="0" fontId="34" fillId="38" borderId="44" xfId="80" applyFont="1" applyFill="1" applyBorder="1" applyAlignment="1" applyProtection="1">
      <alignment horizontal="left" vertical="center"/>
      <protection locked="0"/>
    </xf>
    <xf numFmtId="0" fontId="34" fillId="38" borderId="43" xfId="80" applyFont="1" applyFill="1" applyBorder="1" applyAlignment="1" applyProtection="1">
      <alignment horizontal="left" vertical="center"/>
      <protection locked="0"/>
    </xf>
    <xf numFmtId="0" fontId="34" fillId="38" borderId="44" xfId="79" applyFont="1" applyFill="1" applyBorder="1" applyAlignment="1" applyProtection="1">
      <alignment horizontal="center"/>
      <protection locked="0"/>
    </xf>
    <xf numFmtId="0" fontId="34" fillId="38" borderId="79" xfId="79" applyFont="1" applyFill="1" applyBorder="1" applyAlignment="1" applyProtection="1">
      <alignment horizontal="center"/>
      <protection locked="0"/>
    </xf>
    <xf numFmtId="0" fontId="34" fillId="38" borderId="43" xfId="79" applyFont="1" applyFill="1" applyBorder="1" applyAlignment="1" applyProtection="1">
      <alignment horizontal="center"/>
      <protection locked="0"/>
    </xf>
    <xf numFmtId="0" fontId="34" fillId="38" borderId="47" xfId="79" applyFont="1" applyFill="1" applyBorder="1" applyAlignment="1" applyProtection="1">
      <alignment horizontal="center" vertical="center" wrapText="1"/>
      <protection locked="0"/>
    </xf>
    <xf numFmtId="0" fontId="34" fillId="38" borderId="15" xfId="79" applyFont="1" applyFill="1" applyBorder="1" applyAlignment="1" applyProtection="1">
      <alignment horizontal="center"/>
      <protection locked="0"/>
    </xf>
    <xf numFmtId="0" fontId="34" fillId="38" borderId="51" xfId="79" applyFont="1" applyFill="1" applyBorder="1" applyAlignment="1" applyProtection="1">
      <alignment horizontal="center"/>
      <protection locked="0"/>
    </xf>
    <xf numFmtId="0" fontId="34" fillId="38" borderId="73" xfId="80" applyFont="1" applyFill="1" applyBorder="1" applyAlignment="1" applyProtection="1">
      <alignment horizontal="center"/>
      <protection locked="0"/>
    </xf>
    <xf numFmtId="0" fontId="34" fillId="38" borderId="74" xfId="80" applyFont="1" applyFill="1" applyBorder="1" applyAlignment="1" applyProtection="1">
      <alignment horizontal="center"/>
      <protection locked="0"/>
    </xf>
    <xf numFmtId="0" fontId="34" fillId="38" borderId="75" xfId="80" applyFont="1" applyFill="1" applyBorder="1" applyAlignment="1" applyProtection="1">
      <alignment horizontal="center"/>
      <protection locked="0"/>
    </xf>
    <xf numFmtId="0" fontId="34" fillId="38" borderId="78" xfId="79" applyFont="1" applyFill="1" applyBorder="1" applyAlignment="1" applyProtection="1">
      <alignment horizontal="center"/>
      <protection locked="0"/>
    </xf>
    <xf numFmtId="0" fontId="34" fillId="38" borderId="57" xfId="79" applyFont="1" applyFill="1" applyBorder="1" applyAlignment="1" applyProtection="1">
      <alignment horizontal="center"/>
      <protection locked="0"/>
    </xf>
    <xf numFmtId="0" fontId="34" fillId="38" borderId="80" xfId="79" applyFont="1" applyFill="1" applyBorder="1" applyAlignment="1" applyProtection="1">
      <alignment horizontal="center"/>
      <protection locked="0"/>
    </xf>
    <xf numFmtId="0" fontId="34" fillId="38" borderId="81" xfId="79" applyFont="1" applyFill="1" applyBorder="1" applyAlignment="1" applyProtection="1">
      <alignment horizontal="center"/>
      <protection locked="0"/>
    </xf>
    <xf numFmtId="0" fontId="34" fillId="38" borderId="80" xfId="75" applyFont="1" applyFill="1" applyBorder="1" applyAlignment="1">
      <alignment horizontal="center"/>
      <protection/>
    </xf>
    <xf numFmtId="0" fontId="34" fillId="38" borderId="81" xfId="75" applyFont="1" applyFill="1" applyBorder="1" applyAlignment="1">
      <alignment horizontal="center"/>
      <protection/>
    </xf>
    <xf numFmtId="0" fontId="34" fillId="38" borderId="82" xfId="75" applyFont="1" applyFill="1" applyBorder="1" applyAlignment="1">
      <alignment horizontal="center"/>
      <protection/>
    </xf>
    <xf numFmtId="0" fontId="34" fillId="38" borderId="56" xfId="79" applyFont="1" applyFill="1" applyBorder="1" applyAlignment="1" applyProtection="1">
      <alignment horizontal="center" vertical="center"/>
      <protection locked="0"/>
    </xf>
    <xf numFmtId="0" fontId="34" fillId="38" borderId="57" xfId="79" applyFont="1" applyFill="1" applyBorder="1" applyAlignment="1" applyProtection="1">
      <alignment horizontal="center" vertical="center"/>
      <protection locked="0"/>
    </xf>
    <xf numFmtId="0" fontId="34" fillId="38" borderId="78" xfId="79" applyFont="1" applyFill="1" applyBorder="1" applyAlignment="1" applyProtection="1">
      <alignment horizontal="center" vertical="center"/>
      <protection locked="0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5" xfId="74"/>
    <cellStyle name="Обычный 5_Сводка на 17.04.2015" xfId="75"/>
    <cellStyle name="Обычный 6" xfId="76"/>
    <cellStyle name="Обычный_Лист1" xfId="77"/>
    <cellStyle name="Обычный_Лист1_сев сводка" xfId="78"/>
    <cellStyle name="Обычный_Общая сводка" xfId="79"/>
    <cellStyle name="Обычный_Сводка" xfId="80"/>
    <cellStyle name="Обычный_Сводка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8"/>
  <sheetViews>
    <sheetView showZeros="0" tabSelected="1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7" sqref="J27"/>
    </sheetView>
  </sheetViews>
  <sheetFormatPr defaultColWidth="9.00390625" defaultRowHeight="12.75"/>
  <cols>
    <col min="1" max="1" width="20.25390625" style="2" customWidth="1"/>
    <col min="2" max="2" width="8.625" style="2" customWidth="1"/>
    <col min="3" max="3" width="8.875" style="2" customWidth="1"/>
    <col min="4" max="4" width="8.375" style="2" customWidth="1"/>
    <col min="5" max="5" width="7.375" style="1" customWidth="1"/>
    <col min="6" max="6" width="9.75390625" style="1" customWidth="1"/>
    <col min="7" max="7" width="8.375" style="1" customWidth="1"/>
    <col min="8" max="8" width="7.875" style="1" customWidth="1"/>
    <col min="9" max="9" width="7.25390625" style="1" customWidth="1"/>
    <col min="10" max="10" width="9.00390625" style="1" customWidth="1"/>
    <col min="11" max="11" width="8.75390625" style="1" customWidth="1"/>
    <col min="12" max="12" width="8.125" style="1" customWidth="1"/>
    <col min="13" max="13" width="8.625" style="1" customWidth="1"/>
    <col min="14" max="14" width="7.875" style="1" customWidth="1"/>
    <col min="15" max="15" width="7.625" style="1" customWidth="1"/>
    <col min="16" max="16" width="7.25390625" style="1" customWidth="1"/>
    <col min="17" max="17" width="6.00390625" style="1" customWidth="1"/>
    <col min="18" max="18" width="6.625" style="1" bestFit="1" customWidth="1"/>
    <col min="19" max="19" width="6.75390625" style="1" customWidth="1"/>
    <col min="20" max="20" width="6.625" style="1" bestFit="1" customWidth="1"/>
    <col min="21" max="21" width="6.75390625" style="1" customWidth="1"/>
    <col min="22" max="22" width="8.125" style="1" customWidth="1"/>
    <col min="23" max="23" width="7.625" style="1" customWidth="1"/>
    <col min="24" max="24" width="6.00390625" style="1" customWidth="1"/>
    <col min="25" max="25" width="6.875" style="1" customWidth="1"/>
    <col min="26" max="26" width="6.125" style="1" bestFit="1" customWidth="1"/>
    <col min="27" max="27" width="6.75390625" style="1" customWidth="1"/>
    <col min="28" max="28" width="7.375" style="1" customWidth="1"/>
    <col min="29" max="29" width="6.00390625" style="1" customWidth="1"/>
    <col min="30" max="30" width="5.875" style="1" bestFit="1" customWidth="1"/>
    <col min="31" max="31" width="5.875" style="1" customWidth="1"/>
    <col min="32" max="32" width="9.25390625" style="1" bestFit="1" customWidth="1"/>
    <col min="33" max="33" width="8.625" style="1" customWidth="1"/>
    <col min="34" max="34" width="9.625" style="1" customWidth="1"/>
    <col min="35" max="35" width="8.75390625" style="1" customWidth="1"/>
    <col min="36" max="36" width="7.75390625" style="1" customWidth="1"/>
    <col min="37" max="37" width="7.375" style="1" customWidth="1"/>
    <col min="38" max="38" width="6.125" style="2" customWidth="1"/>
    <col min="39" max="39" width="7.00390625" style="2" customWidth="1"/>
    <col min="40" max="40" width="8.125" style="2" customWidth="1"/>
    <col min="41" max="41" width="7.25390625" style="2" customWidth="1"/>
    <col min="42" max="42" width="6.125" style="2" bestFit="1" customWidth="1"/>
    <col min="43" max="43" width="6.00390625" style="2" customWidth="1"/>
    <col min="44" max="44" width="6.125" style="2" bestFit="1" customWidth="1"/>
    <col min="45" max="45" width="6.375" style="2" customWidth="1"/>
    <col min="46" max="46" width="6.125" style="2" bestFit="1" customWidth="1"/>
    <col min="47" max="47" width="6.125" style="2" customWidth="1"/>
    <col min="48" max="48" width="5.875" style="2" customWidth="1"/>
    <col min="49" max="51" width="5.375" style="2" customWidth="1"/>
    <col min="52" max="52" width="6.625" style="2" bestFit="1" customWidth="1"/>
    <col min="53" max="53" width="6.875" style="2" customWidth="1"/>
    <col min="54" max="54" width="6.625" style="2" bestFit="1" customWidth="1"/>
    <col min="55" max="55" width="6.75390625" style="2" customWidth="1"/>
    <col min="56" max="56" width="5.875" style="2" customWidth="1"/>
    <col min="57" max="57" width="6.00390625" style="2" customWidth="1"/>
    <col min="58" max="58" width="8.125" style="2" customWidth="1"/>
    <col min="59" max="59" width="7.75390625" style="2" customWidth="1"/>
    <col min="60" max="60" width="7.875" style="2" customWidth="1"/>
    <col min="61" max="61" width="8.00390625" style="2" customWidth="1"/>
    <col min="62" max="62" width="6.625" style="2" bestFit="1" customWidth="1"/>
    <col min="63" max="63" width="6.375" style="2" customWidth="1"/>
    <col min="64" max="64" width="7.25390625" style="2" customWidth="1"/>
    <col min="65" max="65" width="7.375" style="2" customWidth="1"/>
    <col min="66" max="66" width="8.375" style="2" customWidth="1"/>
    <col min="67" max="67" width="8.00390625" style="2" customWidth="1"/>
    <col min="68" max="68" width="6.875" style="2" customWidth="1"/>
    <col min="69" max="69" width="8.125" style="2" customWidth="1"/>
    <col min="70" max="70" width="3.75390625" style="2" customWidth="1"/>
    <col min="71" max="71" width="4.625" style="2" customWidth="1"/>
    <col min="72" max="72" width="6.875" style="2" customWidth="1"/>
    <col min="73" max="73" width="25.25390625" style="2" customWidth="1"/>
    <col min="74" max="16384" width="9.125" style="2" customWidth="1"/>
  </cols>
  <sheetData>
    <row r="1" spans="1:69" s="1" customFormat="1" ht="18.75" customHeight="1">
      <c r="A1" s="4"/>
      <c r="B1" s="131" t="s">
        <v>35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6"/>
      <c r="BO1" s="6"/>
      <c r="BP1" s="6"/>
      <c r="BQ1" s="6"/>
    </row>
    <row r="2" spans="1:69" s="1" customFormat="1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32">
        <v>43250</v>
      </c>
      <c r="N2" s="132"/>
      <c r="O2" s="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"/>
      <c r="BG2" s="6"/>
      <c r="BH2" s="8"/>
      <c r="BI2" s="8"/>
      <c r="BJ2" s="8"/>
      <c r="BK2" s="8"/>
      <c r="BN2" s="6"/>
      <c r="BO2" s="6"/>
      <c r="BP2" s="6"/>
      <c r="BQ2" s="6"/>
    </row>
    <row r="3" spans="1:69" s="1" customFormat="1" ht="19.5" customHeight="1">
      <c r="A3" s="120" t="s">
        <v>36</v>
      </c>
      <c r="B3" s="120" t="s">
        <v>37</v>
      </c>
      <c r="C3" s="120"/>
      <c r="D3" s="120"/>
      <c r="E3" s="120"/>
      <c r="F3" s="121" t="s">
        <v>45</v>
      </c>
      <c r="G3" s="113"/>
      <c r="H3" s="113"/>
      <c r="I3" s="113"/>
      <c r="J3" s="113"/>
      <c r="K3" s="113"/>
      <c r="L3" s="113"/>
      <c r="M3" s="113"/>
      <c r="N3" s="113"/>
      <c r="O3" s="114"/>
      <c r="P3" s="9"/>
      <c r="Q3" s="9"/>
      <c r="R3" s="9"/>
      <c r="S3" s="9"/>
      <c r="T3" s="9"/>
      <c r="U3" s="9"/>
      <c r="V3" s="9"/>
      <c r="W3" s="9"/>
      <c r="X3" s="10"/>
      <c r="Y3" s="10"/>
      <c r="Z3" s="10"/>
      <c r="AA3" s="10"/>
      <c r="AB3" s="11"/>
      <c r="AC3" s="11"/>
      <c r="AD3" s="11"/>
      <c r="AE3" s="12"/>
      <c r="AF3" s="121" t="s">
        <v>38</v>
      </c>
      <c r="AG3" s="122"/>
      <c r="AH3" s="122"/>
      <c r="AI3" s="122"/>
      <c r="AJ3" s="122"/>
      <c r="AK3" s="122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4"/>
      <c r="AZ3" s="120" t="s">
        <v>26</v>
      </c>
      <c r="BA3" s="120"/>
      <c r="BB3" s="120" t="s">
        <v>27</v>
      </c>
      <c r="BC3" s="120"/>
      <c r="BD3" s="127" t="s">
        <v>49</v>
      </c>
      <c r="BE3" s="128"/>
      <c r="BF3" s="120" t="s">
        <v>46</v>
      </c>
      <c r="BG3" s="120"/>
      <c r="BH3" s="125"/>
      <c r="BI3" s="125"/>
      <c r="BJ3" s="126"/>
      <c r="BK3" s="126"/>
      <c r="BL3" s="126"/>
      <c r="BM3" s="126"/>
      <c r="BN3" s="126"/>
      <c r="BO3" s="126"/>
      <c r="BP3" s="126"/>
      <c r="BQ3" s="126"/>
    </row>
    <row r="4" spans="1:69" s="1" customFormat="1" ht="45.75" customHeight="1">
      <c r="A4" s="120"/>
      <c r="B4" s="120"/>
      <c r="C4" s="120"/>
      <c r="D4" s="120"/>
      <c r="E4" s="120"/>
      <c r="F4" s="120" t="s">
        <v>39</v>
      </c>
      <c r="G4" s="120"/>
      <c r="H4" s="120"/>
      <c r="I4" s="120"/>
      <c r="J4" s="117" t="s">
        <v>50</v>
      </c>
      <c r="K4" s="118"/>
      <c r="L4" s="117" t="s">
        <v>1</v>
      </c>
      <c r="M4" s="118"/>
      <c r="N4" s="115" t="s">
        <v>62</v>
      </c>
      <c r="O4" s="116"/>
      <c r="P4" s="115" t="s">
        <v>51</v>
      </c>
      <c r="Q4" s="116"/>
      <c r="R4" s="115" t="s">
        <v>2</v>
      </c>
      <c r="S4" s="116"/>
      <c r="T4" s="115" t="s">
        <v>3</v>
      </c>
      <c r="U4" s="116"/>
      <c r="V4" s="119" t="s">
        <v>0</v>
      </c>
      <c r="W4" s="119"/>
      <c r="X4" s="119" t="s">
        <v>4</v>
      </c>
      <c r="Y4" s="119"/>
      <c r="Z4" s="119" t="s">
        <v>52</v>
      </c>
      <c r="AA4" s="119"/>
      <c r="AB4" s="115" t="s">
        <v>53</v>
      </c>
      <c r="AC4" s="116"/>
      <c r="AD4" s="119" t="s">
        <v>54</v>
      </c>
      <c r="AE4" s="119"/>
      <c r="AF4" s="120" t="s">
        <v>39</v>
      </c>
      <c r="AG4" s="120"/>
      <c r="AH4" s="112" t="s">
        <v>20</v>
      </c>
      <c r="AI4" s="112"/>
      <c r="AJ4" s="112" t="s">
        <v>61</v>
      </c>
      <c r="AK4" s="112"/>
      <c r="AL4" s="112" t="s">
        <v>21</v>
      </c>
      <c r="AM4" s="112"/>
      <c r="AN4" s="112" t="s">
        <v>22</v>
      </c>
      <c r="AO4" s="112"/>
      <c r="AP4" s="112" t="s">
        <v>23</v>
      </c>
      <c r="AQ4" s="112"/>
      <c r="AR4" s="112" t="s">
        <v>24</v>
      </c>
      <c r="AS4" s="112"/>
      <c r="AT4" s="112" t="s">
        <v>60</v>
      </c>
      <c r="AU4" s="112"/>
      <c r="AV4" s="117" t="s">
        <v>59</v>
      </c>
      <c r="AW4" s="118"/>
      <c r="AX4" s="112" t="s">
        <v>55</v>
      </c>
      <c r="AY4" s="112"/>
      <c r="AZ4" s="120"/>
      <c r="BA4" s="120"/>
      <c r="BB4" s="120"/>
      <c r="BC4" s="120"/>
      <c r="BD4" s="129"/>
      <c r="BE4" s="130"/>
      <c r="BF4" s="120" t="s">
        <v>47</v>
      </c>
      <c r="BG4" s="120"/>
      <c r="BH4" s="112" t="s">
        <v>25</v>
      </c>
      <c r="BI4" s="112"/>
      <c r="BJ4" s="112" t="s">
        <v>56</v>
      </c>
      <c r="BK4" s="112"/>
      <c r="BL4" s="112" t="s">
        <v>48</v>
      </c>
      <c r="BM4" s="112"/>
      <c r="BN4" s="112" t="s">
        <v>57</v>
      </c>
      <c r="BO4" s="112"/>
      <c r="BP4" s="112" t="s">
        <v>58</v>
      </c>
      <c r="BQ4" s="112"/>
    </row>
    <row r="5" spans="1:69" s="1" customFormat="1" ht="31.5" customHeight="1">
      <c r="A5" s="120"/>
      <c r="B5" s="13" t="s">
        <v>40</v>
      </c>
      <c r="C5" s="13" t="s">
        <v>41</v>
      </c>
      <c r="D5" s="13" t="s">
        <v>5</v>
      </c>
      <c r="E5" s="13" t="s">
        <v>33</v>
      </c>
      <c r="F5" s="13" t="s">
        <v>40</v>
      </c>
      <c r="G5" s="13" t="s">
        <v>41</v>
      </c>
      <c r="H5" s="13" t="s">
        <v>5</v>
      </c>
      <c r="I5" s="13" t="s">
        <v>33</v>
      </c>
      <c r="J5" s="13" t="s">
        <v>40</v>
      </c>
      <c r="K5" s="13" t="s">
        <v>41</v>
      </c>
      <c r="L5" s="13" t="s">
        <v>40</v>
      </c>
      <c r="M5" s="13" t="s">
        <v>41</v>
      </c>
      <c r="N5" s="13" t="s">
        <v>40</v>
      </c>
      <c r="O5" s="13" t="s">
        <v>41</v>
      </c>
      <c r="P5" s="13" t="s">
        <v>40</v>
      </c>
      <c r="Q5" s="13" t="s">
        <v>41</v>
      </c>
      <c r="R5" s="13" t="s">
        <v>40</v>
      </c>
      <c r="S5" s="13" t="s">
        <v>41</v>
      </c>
      <c r="T5" s="13" t="s">
        <v>40</v>
      </c>
      <c r="U5" s="13" t="s">
        <v>41</v>
      </c>
      <c r="V5" s="13" t="s">
        <v>40</v>
      </c>
      <c r="W5" s="13" t="s">
        <v>41</v>
      </c>
      <c r="X5" s="13" t="s">
        <v>40</v>
      </c>
      <c r="Y5" s="13" t="s">
        <v>41</v>
      </c>
      <c r="Z5" s="13" t="s">
        <v>40</v>
      </c>
      <c r="AA5" s="13" t="s">
        <v>41</v>
      </c>
      <c r="AB5" s="13" t="s">
        <v>40</v>
      </c>
      <c r="AC5" s="13" t="s">
        <v>41</v>
      </c>
      <c r="AD5" s="13" t="s">
        <v>40</v>
      </c>
      <c r="AE5" s="13" t="s">
        <v>41</v>
      </c>
      <c r="AF5" s="13" t="s">
        <v>40</v>
      </c>
      <c r="AG5" s="13" t="s">
        <v>41</v>
      </c>
      <c r="AH5" s="13" t="s">
        <v>40</v>
      </c>
      <c r="AI5" s="13" t="s">
        <v>41</v>
      </c>
      <c r="AJ5" s="13" t="s">
        <v>40</v>
      </c>
      <c r="AK5" s="13" t="s">
        <v>41</v>
      </c>
      <c r="AL5" s="13" t="s">
        <v>40</v>
      </c>
      <c r="AM5" s="13" t="s">
        <v>41</v>
      </c>
      <c r="AN5" s="13" t="s">
        <v>40</v>
      </c>
      <c r="AO5" s="13" t="s">
        <v>41</v>
      </c>
      <c r="AP5" s="13" t="s">
        <v>40</v>
      </c>
      <c r="AQ5" s="13" t="s">
        <v>41</v>
      </c>
      <c r="AR5" s="13" t="s">
        <v>40</v>
      </c>
      <c r="AS5" s="13" t="s">
        <v>41</v>
      </c>
      <c r="AT5" s="13" t="s">
        <v>40</v>
      </c>
      <c r="AU5" s="13" t="s">
        <v>41</v>
      </c>
      <c r="AV5" s="13" t="s">
        <v>40</v>
      </c>
      <c r="AW5" s="13" t="s">
        <v>41</v>
      </c>
      <c r="AX5" s="13" t="s">
        <v>40</v>
      </c>
      <c r="AY5" s="13" t="s">
        <v>41</v>
      </c>
      <c r="AZ5" s="13" t="s">
        <v>40</v>
      </c>
      <c r="BA5" s="13" t="s">
        <v>41</v>
      </c>
      <c r="BB5" s="13" t="s">
        <v>40</v>
      </c>
      <c r="BC5" s="13" t="s">
        <v>41</v>
      </c>
      <c r="BD5" s="13" t="s">
        <v>40</v>
      </c>
      <c r="BE5" s="13" t="s">
        <v>41</v>
      </c>
      <c r="BF5" s="13" t="s">
        <v>40</v>
      </c>
      <c r="BG5" s="13" t="s">
        <v>41</v>
      </c>
      <c r="BH5" s="13" t="s">
        <v>40</v>
      </c>
      <c r="BI5" s="13" t="s">
        <v>41</v>
      </c>
      <c r="BJ5" s="13" t="s">
        <v>40</v>
      </c>
      <c r="BK5" s="13" t="s">
        <v>41</v>
      </c>
      <c r="BL5" s="13" t="s">
        <v>40</v>
      </c>
      <c r="BM5" s="13" t="s">
        <v>41</v>
      </c>
      <c r="BN5" s="13" t="s">
        <v>40</v>
      </c>
      <c r="BO5" s="13" t="s">
        <v>41</v>
      </c>
      <c r="BP5" s="13" t="s">
        <v>40</v>
      </c>
      <c r="BQ5" s="13" t="s">
        <v>41</v>
      </c>
    </row>
    <row r="6" spans="1:69" s="1" customFormat="1" ht="18" customHeight="1">
      <c r="A6" s="3" t="s">
        <v>6</v>
      </c>
      <c r="B6" s="106"/>
      <c r="C6" s="106"/>
      <c r="D6" s="14"/>
      <c r="E6" s="15"/>
      <c r="F6" s="15">
        <f>J6+L6+N6+P6+R6+T6+V6+X6+Z6+AD6</f>
        <v>0</v>
      </c>
      <c r="G6" s="15">
        <f aca="true" t="shared" si="0" ref="G6:G27">K6+M6+O6+Q6+S6+U6+W6+Y6+AA6+AE6+AC6</f>
        <v>0</v>
      </c>
      <c r="H6" s="14"/>
      <c r="I6" s="15"/>
      <c r="J6" s="16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7"/>
      <c r="AC6" s="15"/>
      <c r="AD6" s="16"/>
      <c r="AE6" s="15"/>
      <c r="AF6" s="15">
        <f>AH6+AJ6+AL6+AN6+AP6+AR6+AT6+AX6</f>
        <v>0</v>
      </c>
      <c r="AG6" s="15">
        <f aca="true" t="shared" si="1" ref="AG6:AG19">AI6+AK6+AM6+AO6+AQ6+AS6+AU6+AY6+AW6</f>
        <v>0</v>
      </c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5"/>
      <c r="AS6" s="15"/>
      <c r="AT6" s="15"/>
      <c r="AU6" s="15"/>
      <c r="AV6" s="15"/>
      <c r="AW6" s="15"/>
      <c r="AX6" s="16"/>
      <c r="AY6" s="15"/>
      <c r="AZ6" s="18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s="1" customFormat="1" ht="15" customHeight="1">
      <c r="A7" s="3" t="s">
        <v>28</v>
      </c>
      <c r="B7" s="106">
        <f aca="true" t="shared" si="2" ref="B7:B26">F7+AF7+AZ7+BB7+BF7+BD7</f>
        <v>17886</v>
      </c>
      <c r="C7" s="106">
        <f aca="true" t="shared" si="3" ref="C7:C26">G7+AG7+BA7+BC7+BG7+BE7</f>
        <v>17886</v>
      </c>
      <c r="D7" s="14">
        <f aca="true" t="shared" si="4" ref="D7:D27">C7/B7*100</f>
        <v>100</v>
      </c>
      <c r="E7" s="106">
        <v>0</v>
      </c>
      <c r="F7" s="106">
        <f aca="true" t="shared" si="5" ref="F7:F27">J7+L7+N7+P7+R7+T7+V7+X7+Z7+AD7+AB7</f>
        <v>4103</v>
      </c>
      <c r="G7" s="106">
        <f t="shared" si="0"/>
        <v>4169</v>
      </c>
      <c r="H7" s="14">
        <f aca="true" t="shared" si="6" ref="H7:H26">G7/F7*100</f>
        <v>101.60857908847186</v>
      </c>
      <c r="I7" s="15"/>
      <c r="J7" s="106">
        <v>320</v>
      </c>
      <c r="K7" s="106">
        <v>549</v>
      </c>
      <c r="L7" s="106">
        <v>620</v>
      </c>
      <c r="M7" s="106">
        <v>160</v>
      </c>
      <c r="N7" s="106">
        <v>2733</v>
      </c>
      <c r="O7" s="106">
        <v>2720</v>
      </c>
      <c r="P7" s="106"/>
      <c r="Q7" s="106">
        <v>90</v>
      </c>
      <c r="R7" s="106"/>
      <c r="S7" s="106">
        <v>120</v>
      </c>
      <c r="T7" s="106">
        <v>230</v>
      </c>
      <c r="U7" s="106">
        <v>250</v>
      </c>
      <c r="V7" s="106">
        <v>150</v>
      </c>
      <c r="W7" s="106">
        <v>230</v>
      </c>
      <c r="X7" s="106">
        <v>50</v>
      </c>
      <c r="Y7" s="106">
        <v>50</v>
      </c>
      <c r="Z7" s="106"/>
      <c r="AA7" s="106"/>
      <c r="AB7" s="106"/>
      <c r="AC7" s="106"/>
      <c r="AD7" s="106"/>
      <c r="AE7" s="106"/>
      <c r="AF7" s="106">
        <f aca="true" t="shared" si="7" ref="AF7:AF19">AH7+AJ7+AL7+AN7+AP7+AR7+AT7+AX7+AV7</f>
        <v>6886</v>
      </c>
      <c r="AG7" s="106">
        <f>AI7+AK7+AM7+AO7+AQ7+AS7+AU7+AY7+AW7</f>
        <v>6898</v>
      </c>
      <c r="AH7" s="106">
        <v>3190</v>
      </c>
      <c r="AI7" s="106">
        <v>4307</v>
      </c>
      <c r="AJ7" s="106"/>
      <c r="AK7" s="106"/>
      <c r="AL7" s="106"/>
      <c r="AM7" s="106"/>
      <c r="AN7" s="106">
        <v>965</v>
      </c>
      <c r="AO7" s="106"/>
      <c r="AP7" s="106">
        <v>1106</v>
      </c>
      <c r="AQ7" s="106">
        <v>500</v>
      </c>
      <c r="AR7" s="106"/>
      <c r="AS7" s="106"/>
      <c r="AT7" s="106">
        <v>1625</v>
      </c>
      <c r="AU7" s="106">
        <v>2091</v>
      </c>
      <c r="AV7" s="106"/>
      <c r="AW7" s="106"/>
      <c r="AX7" s="107"/>
      <c r="AY7" s="106"/>
      <c r="AZ7" s="106">
        <v>12</v>
      </c>
      <c r="BA7" s="106">
        <v>12</v>
      </c>
      <c r="BB7" s="106"/>
      <c r="BC7" s="106"/>
      <c r="BD7" s="106"/>
      <c r="BE7" s="106"/>
      <c r="BF7" s="106">
        <f>BH7+BJ7+BL7+BN7+BP7</f>
        <v>6885</v>
      </c>
      <c r="BG7" s="106">
        <f>BI7+BK7++BM7+BO7+BQ7</f>
        <v>6807</v>
      </c>
      <c r="BH7" s="106"/>
      <c r="BI7" s="106"/>
      <c r="BJ7" s="106"/>
      <c r="BK7" s="106"/>
      <c r="BL7" s="106">
        <v>5151</v>
      </c>
      <c r="BM7" s="106">
        <v>5113</v>
      </c>
      <c r="BN7" s="106">
        <v>1734</v>
      </c>
      <c r="BO7" s="106">
        <v>1694</v>
      </c>
      <c r="BP7" s="106"/>
      <c r="BQ7" s="106"/>
    </row>
    <row r="8" spans="1:69" s="1" customFormat="1" ht="15" customHeight="1">
      <c r="A8" s="3" t="s">
        <v>29</v>
      </c>
      <c r="B8" s="106">
        <f t="shared" si="2"/>
        <v>22585</v>
      </c>
      <c r="C8" s="106">
        <f t="shared" si="3"/>
        <v>22592</v>
      </c>
      <c r="D8" s="14">
        <f t="shared" si="4"/>
        <v>100.03099402258135</v>
      </c>
      <c r="E8" s="106"/>
      <c r="F8" s="106">
        <f t="shared" si="5"/>
        <v>12047</v>
      </c>
      <c r="G8" s="106">
        <f t="shared" si="0"/>
        <v>12280</v>
      </c>
      <c r="H8" s="14">
        <f t="shared" si="6"/>
        <v>101.93409147505604</v>
      </c>
      <c r="I8" s="15"/>
      <c r="J8" s="106">
        <v>3670</v>
      </c>
      <c r="K8" s="106">
        <v>2786</v>
      </c>
      <c r="L8" s="106">
        <v>4954</v>
      </c>
      <c r="M8" s="106">
        <v>5461</v>
      </c>
      <c r="N8" s="106">
        <v>3218</v>
      </c>
      <c r="O8" s="106">
        <v>3235</v>
      </c>
      <c r="P8" s="106"/>
      <c r="Q8" s="106"/>
      <c r="R8" s="106"/>
      <c r="S8" s="106"/>
      <c r="T8" s="106">
        <v>130</v>
      </c>
      <c r="U8" s="106">
        <v>150</v>
      </c>
      <c r="V8" s="106">
        <v>0</v>
      </c>
      <c r="W8" s="106">
        <v>544</v>
      </c>
      <c r="X8" s="106">
        <v>75</v>
      </c>
      <c r="Y8" s="106">
        <v>45</v>
      </c>
      <c r="Z8" s="107"/>
      <c r="AA8" s="107"/>
      <c r="AB8" s="107"/>
      <c r="AC8" s="107">
        <v>59</v>
      </c>
      <c r="AD8" s="106"/>
      <c r="AE8" s="106"/>
      <c r="AF8" s="106">
        <f t="shared" si="7"/>
        <v>7682</v>
      </c>
      <c r="AG8" s="106">
        <f t="shared" si="1"/>
        <v>7174</v>
      </c>
      <c r="AH8" s="106">
        <v>4922</v>
      </c>
      <c r="AI8" s="106">
        <v>4855</v>
      </c>
      <c r="AJ8" s="106"/>
      <c r="AK8" s="106"/>
      <c r="AL8" s="106"/>
      <c r="AM8" s="106"/>
      <c r="AN8" s="106">
        <v>1210</v>
      </c>
      <c r="AO8" s="106">
        <v>250</v>
      </c>
      <c r="AP8" s="106">
        <v>850</v>
      </c>
      <c r="AQ8" s="106">
        <v>850</v>
      </c>
      <c r="AR8" s="106">
        <v>700</v>
      </c>
      <c r="AS8" s="106">
        <v>839</v>
      </c>
      <c r="AT8" s="106"/>
      <c r="AU8" s="106">
        <v>380</v>
      </c>
      <c r="AV8" s="106"/>
      <c r="AW8" s="106"/>
      <c r="AX8" s="107"/>
      <c r="AY8" s="106"/>
      <c r="AZ8" s="106">
        <v>65</v>
      </c>
      <c r="BA8" s="106">
        <v>101</v>
      </c>
      <c r="BB8" s="106">
        <v>595</v>
      </c>
      <c r="BC8" s="106">
        <v>733</v>
      </c>
      <c r="BD8" s="106"/>
      <c r="BE8" s="106"/>
      <c r="BF8" s="106">
        <f aca="true" t="shared" si="8" ref="BF8:BF26">BH8+BJ8+BL8+BN8+BP8</f>
        <v>2196</v>
      </c>
      <c r="BG8" s="106">
        <f aca="true" t="shared" si="9" ref="BG8:BG26">BI8+BK8++BM8+BO8+BQ8</f>
        <v>2304</v>
      </c>
      <c r="BH8" s="106">
        <v>584</v>
      </c>
      <c r="BI8" s="106">
        <v>422</v>
      </c>
      <c r="BJ8" s="106"/>
      <c r="BK8" s="106"/>
      <c r="BL8" s="106">
        <v>1150</v>
      </c>
      <c r="BM8" s="106">
        <v>1392</v>
      </c>
      <c r="BN8" s="106">
        <v>462</v>
      </c>
      <c r="BO8" s="106">
        <v>490</v>
      </c>
      <c r="BP8" s="106"/>
      <c r="BQ8" s="106"/>
    </row>
    <row r="9" spans="1:69" s="1" customFormat="1" ht="14.25" customHeight="1">
      <c r="A9" s="3" t="s">
        <v>7</v>
      </c>
      <c r="B9" s="106">
        <f t="shared" si="2"/>
        <v>9562</v>
      </c>
      <c r="C9" s="106">
        <f t="shared" si="3"/>
        <v>9672</v>
      </c>
      <c r="D9" s="14">
        <f t="shared" si="4"/>
        <v>101.15038694833717</v>
      </c>
      <c r="E9" s="106"/>
      <c r="F9" s="106">
        <f t="shared" si="5"/>
        <v>3747</v>
      </c>
      <c r="G9" s="106">
        <f t="shared" si="0"/>
        <v>3782</v>
      </c>
      <c r="H9" s="14">
        <f t="shared" si="6"/>
        <v>100.93408059781159</v>
      </c>
      <c r="I9" s="15"/>
      <c r="J9" s="106">
        <v>910</v>
      </c>
      <c r="K9" s="106">
        <v>1174</v>
      </c>
      <c r="L9" s="106">
        <v>604</v>
      </c>
      <c r="M9" s="106">
        <v>940</v>
      </c>
      <c r="N9" s="106">
        <v>1000</v>
      </c>
      <c r="O9" s="106">
        <v>1000</v>
      </c>
      <c r="P9" s="106"/>
      <c r="Q9" s="106"/>
      <c r="R9" s="106"/>
      <c r="S9" s="106"/>
      <c r="T9" s="106">
        <v>483</v>
      </c>
      <c r="U9" s="106">
        <v>483</v>
      </c>
      <c r="V9" s="106">
        <v>300</v>
      </c>
      <c r="W9" s="106"/>
      <c r="X9" s="106"/>
      <c r="Y9" s="106"/>
      <c r="Z9" s="106"/>
      <c r="AA9" s="106"/>
      <c r="AB9" s="106">
        <v>300</v>
      </c>
      <c r="AC9" s="106"/>
      <c r="AD9" s="106">
        <v>150</v>
      </c>
      <c r="AE9" s="106">
        <v>185</v>
      </c>
      <c r="AF9" s="106">
        <f t="shared" si="7"/>
        <v>2174</v>
      </c>
      <c r="AG9" s="106">
        <f t="shared" si="1"/>
        <v>2234</v>
      </c>
      <c r="AH9" s="106">
        <v>1488</v>
      </c>
      <c r="AI9" s="106">
        <v>1488</v>
      </c>
      <c r="AJ9" s="106"/>
      <c r="AK9" s="106"/>
      <c r="AL9" s="106"/>
      <c r="AM9" s="106"/>
      <c r="AN9" s="106"/>
      <c r="AO9" s="106"/>
      <c r="AP9" s="106"/>
      <c r="AQ9" s="106"/>
      <c r="AR9" s="106">
        <v>482</v>
      </c>
      <c r="AS9" s="106">
        <v>482</v>
      </c>
      <c r="AT9" s="106">
        <v>204</v>
      </c>
      <c r="AU9" s="106">
        <v>264</v>
      </c>
      <c r="AV9" s="106"/>
      <c r="AW9" s="106"/>
      <c r="AX9" s="107"/>
      <c r="AY9" s="106"/>
      <c r="AZ9" s="106"/>
      <c r="BA9" s="106"/>
      <c r="BB9" s="106"/>
      <c r="BC9" s="106"/>
      <c r="BD9" s="106"/>
      <c r="BE9" s="106"/>
      <c r="BF9" s="106">
        <f t="shared" si="8"/>
        <v>3641</v>
      </c>
      <c r="BG9" s="106">
        <f t="shared" si="9"/>
        <v>3656</v>
      </c>
      <c r="BH9" s="106"/>
      <c r="BI9" s="106"/>
      <c r="BJ9" s="106"/>
      <c r="BK9" s="106"/>
      <c r="BL9" s="106">
        <v>3526</v>
      </c>
      <c r="BM9" s="106">
        <v>3526</v>
      </c>
      <c r="BN9" s="106">
        <v>115</v>
      </c>
      <c r="BO9" s="106">
        <v>130</v>
      </c>
      <c r="BP9" s="106"/>
      <c r="BQ9" s="106"/>
    </row>
    <row r="10" spans="1:69" s="1" customFormat="1" ht="15" customHeight="1">
      <c r="A10" s="3" t="s">
        <v>8</v>
      </c>
      <c r="B10" s="106">
        <f t="shared" si="2"/>
        <v>22697</v>
      </c>
      <c r="C10" s="106">
        <f t="shared" si="3"/>
        <v>21811</v>
      </c>
      <c r="D10" s="14">
        <f t="shared" si="4"/>
        <v>96.0964004053399</v>
      </c>
      <c r="E10" s="106">
        <v>36</v>
      </c>
      <c r="F10" s="106">
        <f t="shared" si="5"/>
        <v>9896</v>
      </c>
      <c r="G10" s="106">
        <f t="shared" si="0"/>
        <v>7973</v>
      </c>
      <c r="H10" s="14">
        <f t="shared" si="6"/>
        <v>80.56790622473726</v>
      </c>
      <c r="I10" s="15"/>
      <c r="J10" s="106">
        <v>4610</v>
      </c>
      <c r="K10" s="106">
        <v>3396</v>
      </c>
      <c r="L10" s="106">
        <v>3142</v>
      </c>
      <c r="M10" s="106">
        <v>2636</v>
      </c>
      <c r="N10" s="106">
        <v>1054</v>
      </c>
      <c r="O10" s="106">
        <v>1088</v>
      </c>
      <c r="P10" s="106">
        <v>622</v>
      </c>
      <c r="Q10" s="106">
        <v>35</v>
      </c>
      <c r="R10" s="107">
        <v>30</v>
      </c>
      <c r="S10" s="107">
        <v>30</v>
      </c>
      <c r="T10" s="107">
        <v>90</v>
      </c>
      <c r="U10" s="107"/>
      <c r="V10" s="107">
        <v>250</v>
      </c>
      <c r="W10" s="107">
        <v>670</v>
      </c>
      <c r="X10" s="107"/>
      <c r="Y10" s="107"/>
      <c r="Z10" s="106">
        <v>98</v>
      </c>
      <c r="AA10" s="106">
        <v>98</v>
      </c>
      <c r="AB10" s="106"/>
      <c r="AC10" s="106"/>
      <c r="AD10" s="107"/>
      <c r="AE10" s="106">
        <v>20</v>
      </c>
      <c r="AF10" s="106">
        <f t="shared" si="7"/>
        <v>12314</v>
      </c>
      <c r="AG10" s="106">
        <f t="shared" si="1"/>
        <v>13325</v>
      </c>
      <c r="AH10" s="106">
        <v>8773</v>
      </c>
      <c r="AI10" s="106">
        <v>9486</v>
      </c>
      <c r="AJ10" s="106"/>
      <c r="AK10" s="106"/>
      <c r="AL10" s="106"/>
      <c r="AM10" s="106"/>
      <c r="AN10" s="106">
        <v>581</v>
      </c>
      <c r="AO10" s="106">
        <v>1066</v>
      </c>
      <c r="AP10" s="106"/>
      <c r="AQ10" s="106"/>
      <c r="AR10" s="106">
        <v>1707</v>
      </c>
      <c r="AS10" s="106">
        <v>1589</v>
      </c>
      <c r="AT10" s="106">
        <v>1118</v>
      </c>
      <c r="AU10" s="106">
        <v>1184</v>
      </c>
      <c r="AV10" s="106"/>
      <c r="AW10" s="106"/>
      <c r="AX10" s="107">
        <v>135</v>
      </c>
      <c r="AY10" s="106"/>
      <c r="AZ10" s="106">
        <v>90</v>
      </c>
      <c r="BA10" s="106">
        <v>80</v>
      </c>
      <c r="BB10" s="106">
        <v>136</v>
      </c>
      <c r="BC10" s="106">
        <v>168</v>
      </c>
      <c r="BD10" s="106"/>
      <c r="BE10" s="106"/>
      <c r="BF10" s="106">
        <f t="shared" si="8"/>
        <v>261</v>
      </c>
      <c r="BG10" s="106">
        <f t="shared" si="9"/>
        <v>265</v>
      </c>
      <c r="BH10" s="106">
        <v>0</v>
      </c>
      <c r="BI10" s="106"/>
      <c r="BJ10" s="106">
        <v>0</v>
      </c>
      <c r="BK10" s="106"/>
      <c r="BL10" s="106">
        <v>261</v>
      </c>
      <c r="BM10" s="106">
        <v>265</v>
      </c>
      <c r="BN10" s="106">
        <v>0</v>
      </c>
      <c r="BO10" s="106"/>
      <c r="BP10" s="106">
        <v>0</v>
      </c>
      <c r="BQ10" s="106"/>
    </row>
    <row r="11" spans="1:69" s="1" customFormat="1" ht="15.75" customHeight="1">
      <c r="A11" s="3" t="s">
        <v>42</v>
      </c>
      <c r="B11" s="106">
        <f t="shared" si="2"/>
        <v>30517</v>
      </c>
      <c r="C11" s="106">
        <f t="shared" si="3"/>
        <v>31396</v>
      </c>
      <c r="D11" s="14">
        <f t="shared" si="4"/>
        <v>102.8803617655733</v>
      </c>
      <c r="E11" s="106"/>
      <c r="F11" s="106">
        <f t="shared" si="5"/>
        <v>13882</v>
      </c>
      <c r="G11" s="106">
        <f t="shared" si="0"/>
        <v>13912</v>
      </c>
      <c r="H11" s="14">
        <f t="shared" si="6"/>
        <v>100.21610718916583</v>
      </c>
      <c r="I11" s="15"/>
      <c r="J11" s="106">
        <v>6180</v>
      </c>
      <c r="K11" s="106">
        <v>5670</v>
      </c>
      <c r="L11" s="106">
        <v>2625</v>
      </c>
      <c r="M11" s="106">
        <v>3101</v>
      </c>
      <c r="N11" s="106">
        <v>3469</v>
      </c>
      <c r="O11" s="106">
        <v>3651</v>
      </c>
      <c r="P11" s="106">
        <v>160</v>
      </c>
      <c r="Q11" s="106">
        <v>137</v>
      </c>
      <c r="R11" s="106">
        <v>174</v>
      </c>
      <c r="S11" s="106">
        <v>174</v>
      </c>
      <c r="T11" s="106">
        <v>547</v>
      </c>
      <c r="U11" s="106">
        <v>555</v>
      </c>
      <c r="V11" s="106">
        <v>627</v>
      </c>
      <c r="W11" s="106">
        <v>588</v>
      </c>
      <c r="X11" s="106">
        <v>100</v>
      </c>
      <c r="Y11" s="106"/>
      <c r="Z11" s="107"/>
      <c r="AA11" s="107">
        <v>36</v>
      </c>
      <c r="AB11" s="107"/>
      <c r="AC11" s="107"/>
      <c r="AD11" s="106"/>
      <c r="AE11" s="106"/>
      <c r="AF11" s="106">
        <f t="shared" si="7"/>
        <v>8601</v>
      </c>
      <c r="AG11" s="106">
        <f t="shared" si="1"/>
        <v>9168</v>
      </c>
      <c r="AH11" s="106">
        <v>8601</v>
      </c>
      <c r="AI11" s="106">
        <v>9168</v>
      </c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7"/>
      <c r="AY11" s="106"/>
      <c r="AZ11" s="106">
        <v>10</v>
      </c>
      <c r="BA11" s="106">
        <v>16</v>
      </c>
      <c r="BB11" s="106"/>
      <c r="BC11" s="106"/>
      <c r="BD11" s="106"/>
      <c r="BE11" s="106"/>
      <c r="BF11" s="106">
        <f t="shared" si="8"/>
        <v>8024</v>
      </c>
      <c r="BG11" s="106">
        <f t="shared" si="9"/>
        <v>8300</v>
      </c>
      <c r="BH11" s="106">
        <v>500</v>
      </c>
      <c r="BI11" s="106">
        <v>500</v>
      </c>
      <c r="BJ11" s="106">
        <v>0</v>
      </c>
      <c r="BK11" s="106"/>
      <c r="BL11" s="106">
        <v>7024</v>
      </c>
      <c r="BM11" s="106">
        <v>7144</v>
      </c>
      <c r="BN11" s="106">
        <v>500</v>
      </c>
      <c r="BO11" s="106">
        <v>656</v>
      </c>
      <c r="BP11" s="106">
        <v>0</v>
      </c>
      <c r="BQ11" s="106"/>
    </row>
    <row r="12" spans="1:69" s="1" customFormat="1" ht="14.25" customHeight="1">
      <c r="A12" s="3" t="s">
        <v>9</v>
      </c>
      <c r="B12" s="106">
        <f t="shared" si="2"/>
        <v>56665</v>
      </c>
      <c r="C12" s="106">
        <f t="shared" si="3"/>
        <v>58123</v>
      </c>
      <c r="D12" s="14">
        <f t="shared" si="4"/>
        <v>102.57301685343687</v>
      </c>
      <c r="E12" s="106"/>
      <c r="F12" s="106">
        <f t="shared" si="5"/>
        <v>28327</v>
      </c>
      <c r="G12" s="106">
        <f t="shared" si="0"/>
        <v>29983</v>
      </c>
      <c r="H12" s="14">
        <f t="shared" si="6"/>
        <v>105.8460126381191</v>
      </c>
      <c r="I12" s="15"/>
      <c r="J12" s="107">
        <v>14674</v>
      </c>
      <c r="K12" s="107">
        <v>15396</v>
      </c>
      <c r="L12" s="107">
        <v>11318</v>
      </c>
      <c r="M12" s="107">
        <v>11254</v>
      </c>
      <c r="N12" s="107">
        <v>1468</v>
      </c>
      <c r="O12" s="107">
        <v>1291</v>
      </c>
      <c r="P12" s="107">
        <v>200</v>
      </c>
      <c r="Q12" s="107">
        <v>141</v>
      </c>
      <c r="R12" s="106"/>
      <c r="S12" s="106"/>
      <c r="T12" s="106">
        <v>387</v>
      </c>
      <c r="U12" s="106">
        <v>390</v>
      </c>
      <c r="V12" s="106">
        <v>280</v>
      </c>
      <c r="W12" s="106">
        <v>1511</v>
      </c>
      <c r="X12" s="106"/>
      <c r="Y12" s="106"/>
      <c r="Z12" s="106"/>
      <c r="AA12" s="106"/>
      <c r="AB12" s="106"/>
      <c r="AC12" s="106"/>
      <c r="AD12" s="106"/>
      <c r="AE12" s="107"/>
      <c r="AF12" s="106">
        <f t="shared" si="7"/>
        <v>23138</v>
      </c>
      <c r="AG12" s="106">
        <f t="shared" si="1"/>
        <v>22465</v>
      </c>
      <c r="AH12" s="107">
        <v>18098</v>
      </c>
      <c r="AI12" s="107">
        <v>17787</v>
      </c>
      <c r="AJ12" s="107"/>
      <c r="AK12" s="107"/>
      <c r="AL12" s="107">
        <v>437</v>
      </c>
      <c r="AM12" s="107">
        <v>350</v>
      </c>
      <c r="AN12" s="107">
        <v>4603</v>
      </c>
      <c r="AO12" s="107">
        <v>2908</v>
      </c>
      <c r="AP12" s="107"/>
      <c r="AQ12" s="107"/>
      <c r="AR12" s="107"/>
      <c r="AS12" s="107">
        <v>1370</v>
      </c>
      <c r="AT12" s="107"/>
      <c r="AU12" s="107">
        <v>50</v>
      </c>
      <c r="AV12" s="107"/>
      <c r="AW12" s="107"/>
      <c r="AX12" s="107"/>
      <c r="AY12" s="107"/>
      <c r="AZ12" s="107">
        <v>24.4</v>
      </c>
      <c r="BA12" s="107">
        <v>24.4</v>
      </c>
      <c r="BB12" s="107">
        <v>23.6</v>
      </c>
      <c r="BC12" s="107">
        <v>23.6</v>
      </c>
      <c r="BD12" s="107"/>
      <c r="BE12" s="107"/>
      <c r="BF12" s="106">
        <f t="shared" si="8"/>
        <v>5152</v>
      </c>
      <c r="BG12" s="106">
        <f t="shared" si="9"/>
        <v>5627</v>
      </c>
      <c r="BH12" s="107">
        <v>311</v>
      </c>
      <c r="BI12" s="107">
        <v>336</v>
      </c>
      <c r="BJ12" s="107"/>
      <c r="BK12" s="107"/>
      <c r="BL12" s="107">
        <v>4716</v>
      </c>
      <c r="BM12" s="107">
        <v>4716</v>
      </c>
      <c r="BN12" s="107">
        <v>125</v>
      </c>
      <c r="BO12" s="107">
        <v>575</v>
      </c>
      <c r="BP12" s="107"/>
      <c r="BQ12" s="107"/>
    </row>
    <row r="13" spans="1:69" s="1" customFormat="1" ht="15" customHeight="1">
      <c r="A13" s="3" t="s">
        <v>10</v>
      </c>
      <c r="B13" s="106">
        <f t="shared" si="2"/>
        <v>70441</v>
      </c>
      <c r="C13" s="106">
        <f t="shared" si="3"/>
        <v>70462</v>
      </c>
      <c r="D13" s="14">
        <f t="shared" si="4"/>
        <v>100.02981218324555</v>
      </c>
      <c r="E13" s="106"/>
      <c r="F13" s="106">
        <f t="shared" si="5"/>
        <v>32718</v>
      </c>
      <c r="G13" s="106">
        <f t="shared" si="0"/>
        <v>34882</v>
      </c>
      <c r="H13" s="14">
        <f t="shared" si="6"/>
        <v>106.61409621615012</v>
      </c>
      <c r="I13" s="15"/>
      <c r="J13" s="106">
        <v>12097</v>
      </c>
      <c r="K13" s="107">
        <v>9802</v>
      </c>
      <c r="L13" s="106">
        <v>12075</v>
      </c>
      <c r="M13" s="107">
        <v>17796</v>
      </c>
      <c r="N13" s="106">
        <v>5228</v>
      </c>
      <c r="O13" s="107">
        <v>4281</v>
      </c>
      <c r="P13" s="106">
        <v>700</v>
      </c>
      <c r="Q13" s="107">
        <v>410</v>
      </c>
      <c r="R13" s="107">
        <v>20</v>
      </c>
      <c r="S13" s="107"/>
      <c r="T13" s="107">
        <v>330</v>
      </c>
      <c r="U13" s="107">
        <v>265</v>
      </c>
      <c r="V13" s="107">
        <v>2018</v>
      </c>
      <c r="W13" s="107">
        <v>2078</v>
      </c>
      <c r="X13" s="107">
        <v>250</v>
      </c>
      <c r="Y13" s="107">
        <v>250</v>
      </c>
      <c r="Z13" s="107"/>
      <c r="AA13" s="107"/>
      <c r="AB13" s="107"/>
      <c r="AC13" s="107"/>
      <c r="AD13" s="107"/>
      <c r="AE13" s="107"/>
      <c r="AF13" s="106">
        <f t="shared" si="7"/>
        <v>26034</v>
      </c>
      <c r="AG13" s="106">
        <f t="shared" si="1"/>
        <v>27742</v>
      </c>
      <c r="AH13" s="106">
        <v>24624</v>
      </c>
      <c r="AI13" s="107">
        <v>25389</v>
      </c>
      <c r="AJ13" s="106"/>
      <c r="AK13" s="107"/>
      <c r="AL13" s="106"/>
      <c r="AM13" s="107"/>
      <c r="AN13" s="106">
        <v>1410</v>
      </c>
      <c r="AO13" s="107">
        <v>2353</v>
      </c>
      <c r="AP13" s="106"/>
      <c r="AQ13" s="107"/>
      <c r="AR13" s="106"/>
      <c r="AS13" s="107"/>
      <c r="AT13" s="106"/>
      <c r="AU13" s="107"/>
      <c r="AV13" s="107"/>
      <c r="AW13" s="107"/>
      <c r="AX13" s="107"/>
      <c r="AY13" s="107"/>
      <c r="AZ13" s="106">
        <v>121</v>
      </c>
      <c r="BA13" s="107">
        <v>121</v>
      </c>
      <c r="BB13" s="106">
        <v>177</v>
      </c>
      <c r="BC13" s="107">
        <v>170</v>
      </c>
      <c r="BD13" s="107"/>
      <c r="BE13" s="107"/>
      <c r="BF13" s="106">
        <f t="shared" si="8"/>
        <v>11391</v>
      </c>
      <c r="BG13" s="106">
        <f t="shared" si="9"/>
        <v>7547</v>
      </c>
      <c r="BH13" s="106">
        <v>2050</v>
      </c>
      <c r="BI13" s="107">
        <v>2051</v>
      </c>
      <c r="BJ13" s="106">
        <v>0</v>
      </c>
      <c r="BK13" s="107"/>
      <c r="BL13" s="106">
        <v>9341</v>
      </c>
      <c r="BM13" s="107">
        <v>5496</v>
      </c>
      <c r="BN13" s="106">
        <v>0</v>
      </c>
      <c r="BO13" s="107"/>
      <c r="BP13" s="107">
        <v>0</v>
      </c>
      <c r="BQ13" s="107"/>
    </row>
    <row r="14" spans="1:69" s="1" customFormat="1" ht="15" customHeight="1">
      <c r="A14" s="3" t="s">
        <v>11</v>
      </c>
      <c r="B14" s="106">
        <f t="shared" si="2"/>
        <v>18762</v>
      </c>
      <c r="C14" s="106">
        <f t="shared" si="3"/>
        <v>18792</v>
      </c>
      <c r="D14" s="14">
        <f t="shared" si="4"/>
        <v>100.15989766549409</v>
      </c>
      <c r="E14" s="106"/>
      <c r="F14" s="106">
        <f t="shared" si="5"/>
        <v>7950</v>
      </c>
      <c r="G14" s="106">
        <f t="shared" si="0"/>
        <v>7110</v>
      </c>
      <c r="H14" s="14">
        <f t="shared" si="6"/>
        <v>89.43396226415095</v>
      </c>
      <c r="I14" s="15"/>
      <c r="J14" s="106">
        <v>3498</v>
      </c>
      <c r="K14" s="106">
        <v>3378</v>
      </c>
      <c r="L14" s="106">
        <v>2280</v>
      </c>
      <c r="M14" s="106">
        <v>1400</v>
      </c>
      <c r="N14" s="106">
        <v>1219</v>
      </c>
      <c r="O14" s="106">
        <v>1259</v>
      </c>
      <c r="P14" s="106">
        <v>20</v>
      </c>
      <c r="Q14" s="106">
        <v>110</v>
      </c>
      <c r="R14" s="106"/>
      <c r="S14" s="106"/>
      <c r="T14" s="106">
        <v>424</v>
      </c>
      <c r="U14" s="106">
        <v>424</v>
      </c>
      <c r="V14" s="106">
        <v>454</v>
      </c>
      <c r="W14" s="106">
        <v>454</v>
      </c>
      <c r="X14" s="106">
        <v>55</v>
      </c>
      <c r="Y14" s="106">
        <v>55</v>
      </c>
      <c r="Z14" s="106"/>
      <c r="AA14" s="106">
        <v>30</v>
      </c>
      <c r="AB14" s="106"/>
      <c r="AC14" s="106"/>
      <c r="AD14" s="106"/>
      <c r="AE14" s="106"/>
      <c r="AF14" s="106">
        <f t="shared" si="7"/>
        <v>9904</v>
      </c>
      <c r="AG14" s="106">
        <f t="shared" si="1"/>
        <v>10814</v>
      </c>
      <c r="AH14" s="106">
        <v>9864</v>
      </c>
      <c r="AI14" s="106">
        <v>9944</v>
      </c>
      <c r="AJ14" s="106"/>
      <c r="AK14" s="106"/>
      <c r="AL14" s="106"/>
      <c r="AM14" s="106"/>
      <c r="AN14" s="106"/>
      <c r="AO14" s="106"/>
      <c r="AP14" s="106"/>
      <c r="AQ14" s="106"/>
      <c r="AR14" s="106">
        <v>40</v>
      </c>
      <c r="AS14" s="106">
        <v>40</v>
      </c>
      <c r="AT14" s="106"/>
      <c r="AU14" s="106">
        <v>830</v>
      </c>
      <c r="AV14" s="106"/>
      <c r="AW14" s="106"/>
      <c r="AX14" s="107"/>
      <c r="AY14" s="106"/>
      <c r="AZ14" s="106">
        <v>6</v>
      </c>
      <c r="BA14" s="106">
        <v>1</v>
      </c>
      <c r="BB14" s="106"/>
      <c r="BC14" s="106"/>
      <c r="BD14" s="106">
        <v>8</v>
      </c>
      <c r="BE14" s="106">
        <v>13</v>
      </c>
      <c r="BF14" s="106">
        <f t="shared" si="8"/>
        <v>894</v>
      </c>
      <c r="BG14" s="106">
        <f t="shared" si="9"/>
        <v>854</v>
      </c>
      <c r="BH14" s="106"/>
      <c r="BI14" s="106"/>
      <c r="BJ14" s="106"/>
      <c r="BK14" s="106"/>
      <c r="BL14" s="106">
        <v>794</v>
      </c>
      <c r="BM14" s="106">
        <v>754</v>
      </c>
      <c r="BN14" s="106">
        <v>100</v>
      </c>
      <c r="BO14" s="106">
        <v>100</v>
      </c>
      <c r="BP14" s="106"/>
      <c r="BQ14" s="106"/>
    </row>
    <row r="15" spans="1:69" s="1" customFormat="1" ht="17.25" customHeight="1">
      <c r="A15" s="3" t="s">
        <v>12</v>
      </c>
      <c r="B15" s="106">
        <f t="shared" si="2"/>
        <v>26619.5</v>
      </c>
      <c r="C15" s="106">
        <f t="shared" si="3"/>
        <v>27187</v>
      </c>
      <c r="D15" s="14">
        <f t="shared" si="4"/>
        <v>102.13189579067976</v>
      </c>
      <c r="E15" s="106"/>
      <c r="F15" s="106">
        <f t="shared" si="5"/>
        <v>15178.5</v>
      </c>
      <c r="G15" s="106">
        <f t="shared" si="0"/>
        <v>14855</v>
      </c>
      <c r="H15" s="14">
        <f t="shared" si="6"/>
        <v>97.86869585268636</v>
      </c>
      <c r="I15" s="15"/>
      <c r="J15" s="106">
        <v>5679</v>
      </c>
      <c r="K15" s="106">
        <v>6218</v>
      </c>
      <c r="L15" s="106">
        <v>6758.5</v>
      </c>
      <c r="M15" s="106">
        <v>6950</v>
      </c>
      <c r="N15" s="106">
        <v>389</v>
      </c>
      <c r="O15" s="106">
        <v>286</v>
      </c>
      <c r="P15" s="106">
        <v>872</v>
      </c>
      <c r="Q15" s="106"/>
      <c r="R15" s="106"/>
      <c r="S15" s="106"/>
      <c r="T15" s="106"/>
      <c r="U15" s="106"/>
      <c r="V15" s="106">
        <v>1480</v>
      </c>
      <c r="W15" s="106">
        <v>1401</v>
      </c>
      <c r="X15" s="106"/>
      <c r="Y15" s="106"/>
      <c r="Z15" s="106"/>
      <c r="AA15" s="106"/>
      <c r="AB15" s="106"/>
      <c r="AC15" s="106"/>
      <c r="AD15" s="106"/>
      <c r="AE15" s="106"/>
      <c r="AF15" s="106">
        <f t="shared" si="7"/>
        <v>10200</v>
      </c>
      <c r="AG15" s="106">
        <f t="shared" si="1"/>
        <v>11054</v>
      </c>
      <c r="AH15" s="106">
        <v>9729</v>
      </c>
      <c r="AI15" s="106">
        <v>10179</v>
      </c>
      <c r="AJ15" s="106"/>
      <c r="AK15" s="106"/>
      <c r="AL15" s="106">
        <v>105</v>
      </c>
      <c r="AM15" s="106">
        <v>199</v>
      </c>
      <c r="AN15" s="106">
        <v>366</v>
      </c>
      <c r="AO15" s="106">
        <v>676</v>
      </c>
      <c r="AP15" s="106"/>
      <c r="AQ15" s="106"/>
      <c r="AR15" s="106"/>
      <c r="AS15" s="106"/>
      <c r="AT15" s="106"/>
      <c r="AU15" s="106"/>
      <c r="AV15" s="106"/>
      <c r="AW15" s="106"/>
      <c r="AX15" s="107"/>
      <c r="AY15" s="106"/>
      <c r="AZ15" s="106"/>
      <c r="BA15" s="106"/>
      <c r="BB15" s="106"/>
      <c r="BC15" s="106"/>
      <c r="BD15" s="106"/>
      <c r="BE15" s="106"/>
      <c r="BF15" s="106">
        <f t="shared" si="8"/>
        <v>1241</v>
      </c>
      <c r="BG15" s="106">
        <f t="shared" si="9"/>
        <v>1278</v>
      </c>
      <c r="BH15" s="106">
        <v>20</v>
      </c>
      <c r="BI15" s="106">
        <v>30</v>
      </c>
      <c r="BJ15" s="106"/>
      <c r="BK15" s="106"/>
      <c r="BL15" s="106">
        <v>1221</v>
      </c>
      <c r="BM15" s="106">
        <v>1248</v>
      </c>
      <c r="BN15" s="106"/>
      <c r="BO15" s="106"/>
      <c r="BP15" s="106"/>
      <c r="BQ15" s="106"/>
    </row>
    <row r="16" spans="1:69" s="19" customFormat="1" ht="15.75" customHeight="1">
      <c r="A16" s="111" t="s">
        <v>13</v>
      </c>
      <c r="B16" s="106">
        <f t="shared" si="2"/>
        <v>24526</v>
      </c>
      <c r="C16" s="106">
        <f t="shared" si="3"/>
        <v>26929</v>
      </c>
      <c r="D16" s="14">
        <f t="shared" si="4"/>
        <v>109.79776563646742</v>
      </c>
      <c r="E16" s="106"/>
      <c r="F16" s="106">
        <f t="shared" si="5"/>
        <v>6896</v>
      </c>
      <c r="G16" s="106">
        <f t="shared" si="0"/>
        <v>7224</v>
      </c>
      <c r="H16" s="14">
        <f t="shared" si="6"/>
        <v>104.75638051044083</v>
      </c>
      <c r="I16" s="15"/>
      <c r="J16" s="108">
        <v>57</v>
      </c>
      <c r="K16" s="108">
        <v>57</v>
      </c>
      <c r="L16" s="108">
        <v>4903</v>
      </c>
      <c r="M16" s="108">
        <v>5215</v>
      </c>
      <c r="N16" s="108">
        <v>937</v>
      </c>
      <c r="O16" s="108">
        <v>793</v>
      </c>
      <c r="P16" s="108">
        <v>60</v>
      </c>
      <c r="Q16" s="108">
        <v>60</v>
      </c>
      <c r="R16" s="107">
        <v>320</v>
      </c>
      <c r="S16" s="107">
        <v>280</v>
      </c>
      <c r="T16" s="107"/>
      <c r="U16" s="107"/>
      <c r="V16" s="107">
        <v>203</v>
      </c>
      <c r="W16" s="107">
        <v>403</v>
      </c>
      <c r="X16" s="107"/>
      <c r="Y16" s="107"/>
      <c r="Z16" s="107">
        <v>416</v>
      </c>
      <c r="AA16" s="107">
        <v>416</v>
      </c>
      <c r="AB16" s="107"/>
      <c r="AC16" s="107"/>
      <c r="AD16" s="107"/>
      <c r="AE16" s="108"/>
      <c r="AF16" s="106">
        <f t="shared" si="7"/>
        <v>14917</v>
      </c>
      <c r="AG16" s="106">
        <f t="shared" si="1"/>
        <v>16864</v>
      </c>
      <c r="AH16" s="108">
        <v>11694</v>
      </c>
      <c r="AI16" s="108">
        <v>13228</v>
      </c>
      <c r="AJ16" s="108"/>
      <c r="AK16" s="108"/>
      <c r="AL16" s="108">
        <v>28</v>
      </c>
      <c r="AM16" s="108">
        <v>28</v>
      </c>
      <c r="AN16" s="108">
        <v>1291</v>
      </c>
      <c r="AO16" s="108">
        <v>1277</v>
      </c>
      <c r="AP16" s="108"/>
      <c r="AQ16" s="108"/>
      <c r="AR16" s="108">
        <v>339</v>
      </c>
      <c r="AS16" s="108">
        <v>339</v>
      </c>
      <c r="AT16" s="108">
        <v>1565</v>
      </c>
      <c r="AU16" s="108">
        <v>1992</v>
      </c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6">
        <f t="shared" si="8"/>
        <v>2713</v>
      </c>
      <c r="BG16" s="106">
        <f t="shared" si="9"/>
        <v>2841</v>
      </c>
      <c r="BH16" s="108">
        <v>1096</v>
      </c>
      <c r="BI16" s="108">
        <v>1196</v>
      </c>
      <c r="BJ16" s="108"/>
      <c r="BK16" s="108"/>
      <c r="BL16" s="108">
        <v>623</v>
      </c>
      <c r="BM16" s="108">
        <v>725</v>
      </c>
      <c r="BN16" s="108">
        <v>994</v>
      </c>
      <c r="BO16" s="108">
        <v>920</v>
      </c>
      <c r="BP16" s="108"/>
      <c r="BQ16" s="108"/>
    </row>
    <row r="17" spans="1:69" s="1" customFormat="1" ht="14.25" customHeight="1">
      <c r="A17" s="3" t="s">
        <v>14</v>
      </c>
      <c r="B17" s="106">
        <f t="shared" si="2"/>
        <v>15834</v>
      </c>
      <c r="C17" s="106">
        <f t="shared" si="3"/>
        <v>15834</v>
      </c>
      <c r="D17" s="14">
        <f t="shared" si="4"/>
        <v>100</v>
      </c>
      <c r="E17" s="106"/>
      <c r="F17" s="106">
        <f t="shared" si="5"/>
        <v>2911</v>
      </c>
      <c r="G17" s="106">
        <f t="shared" si="0"/>
        <v>3445</v>
      </c>
      <c r="H17" s="14">
        <f t="shared" si="6"/>
        <v>118.3442116111302</v>
      </c>
      <c r="I17" s="15"/>
      <c r="J17" s="106">
        <v>121</v>
      </c>
      <c r="K17" s="106">
        <v>125</v>
      </c>
      <c r="L17" s="106">
        <v>420</v>
      </c>
      <c r="M17" s="106">
        <v>800</v>
      </c>
      <c r="N17" s="106">
        <v>1300</v>
      </c>
      <c r="O17" s="106">
        <v>1370</v>
      </c>
      <c r="P17" s="106"/>
      <c r="Q17" s="106"/>
      <c r="R17" s="106"/>
      <c r="S17" s="106">
        <v>50</v>
      </c>
      <c r="T17" s="106"/>
      <c r="U17" s="106"/>
      <c r="V17" s="106">
        <v>420</v>
      </c>
      <c r="W17" s="106">
        <v>420</v>
      </c>
      <c r="X17" s="106"/>
      <c r="Y17" s="106"/>
      <c r="Z17" s="106">
        <v>500</v>
      </c>
      <c r="AA17" s="106">
        <v>490</v>
      </c>
      <c r="AB17" s="106">
        <v>150</v>
      </c>
      <c r="AC17" s="106">
        <v>50</v>
      </c>
      <c r="AD17" s="106"/>
      <c r="AE17" s="106">
        <v>140</v>
      </c>
      <c r="AF17" s="106">
        <f t="shared" si="7"/>
        <v>11836</v>
      </c>
      <c r="AG17" s="106">
        <f t="shared" si="1"/>
        <v>11302</v>
      </c>
      <c r="AH17" s="106">
        <v>11250</v>
      </c>
      <c r="AI17" s="106">
        <v>10716</v>
      </c>
      <c r="AJ17" s="106"/>
      <c r="AK17" s="106"/>
      <c r="AL17" s="106"/>
      <c r="AM17" s="106"/>
      <c r="AN17" s="106"/>
      <c r="AO17" s="106"/>
      <c r="AP17" s="106"/>
      <c r="AQ17" s="106"/>
      <c r="AR17" s="106">
        <v>206</v>
      </c>
      <c r="AS17" s="106">
        <v>206</v>
      </c>
      <c r="AT17" s="106">
        <v>380</v>
      </c>
      <c r="AU17" s="106">
        <v>380</v>
      </c>
      <c r="AV17" s="106"/>
      <c r="AW17" s="106"/>
      <c r="AX17" s="107"/>
      <c r="AY17" s="106"/>
      <c r="AZ17" s="106"/>
      <c r="BA17" s="106"/>
      <c r="BB17" s="106"/>
      <c r="BC17" s="106"/>
      <c r="BD17" s="106"/>
      <c r="BE17" s="106"/>
      <c r="BF17" s="106">
        <f t="shared" si="8"/>
        <v>1087</v>
      </c>
      <c r="BG17" s="106">
        <f t="shared" si="9"/>
        <v>1087</v>
      </c>
      <c r="BH17" s="106">
        <v>250</v>
      </c>
      <c r="BI17" s="106">
        <v>250</v>
      </c>
      <c r="BJ17" s="106">
        <v>0</v>
      </c>
      <c r="BK17" s="106"/>
      <c r="BL17" s="106">
        <v>600</v>
      </c>
      <c r="BM17" s="106">
        <v>600</v>
      </c>
      <c r="BN17" s="106">
        <v>237</v>
      </c>
      <c r="BO17" s="106">
        <v>237</v>
      </c>
      <c r="BP17" s="106">
        <v>0</v>
      </c>
      <c r="BQ17" s="106"/>
    </row>
    <row r="18" spans="1:69" s="1" customFormat="1" ht="15.75" customHeight="1">
      <c r="A18" s="3" t="s">
        <v>30</v>
      </c>
      <c r="B18" s="106">
        <f t="shared" si="2"/>
        <v>31535</v>
      </c>
      <c r="C18" s="106">
        <f t="shared" si="3"/>
        <v>33591</v>
      </c>
      <c r="D18" s="14">
        <f t="shared" si="4"/>
        <v>106.5197399714603</v>
      </c>
      <c r="E18" s="106">
        <v>595</v>
      </c>
      <c r="F18" s="106">
        <f t="shared" si="5"/>
        <v>11220</v>
      </c>
      <c r="G18" s="106">
        <f t="shared" si="0"/>
        <v>11435</v>
      </c>
      <c r="H18" s="14">
        <f t="shared" si="6"/>
        <v>101.91622103386808</v>
      </c>
      <c r="I18" s="15">
        <v>366</v>
      </c>
      <c r="J18" s="107"/>
      <c r="K18" s="107">
        <v>340</v>
      </c>
      <c r="L18" s="107">
        <v>9112</v>
      </c>
      <c r="M18" s="107">
        <v>8722</v>
      </c>
      <c r="N18" s="107">
        <v>1750</v>
      </c>
      <c r="O18" s="107">
        <v>1901</v>
      </c>
      <c r="P18" s="107"/>
      <c r="Q18" s="107"/>
      <c r="R18" s="106"/>
      <c r="S18" s="106"/>
      <c r="T18" s="106">
        <v>188</v>
      </c>
      <c r="U18" s="106">
        <v>188</v>
      </c>
      <c r="V18" s="106">
        <v>170</v>
      </c>
      <c r="W18" s="106">
        <v>284</v>
      </c>
      <c r="X18" s="106"/>
      <c r="Y18" s="106"/>
      <c r="Z18" s="106"/>
      <c r="AA18" s="106"/>
      <c r="AB18" s="106"/>
      <c r="AC18" s="106"/>
      <c r="AD18" s="106"/>
      <c r="AE18" s="107"/>
      <c r="AF18" s="106">
        <f t="shared" si="7"/>
        <v>19022</v>
      </c>
      <c r="AG18" s="106">
        <f t="shared" si="1"/>
        <v>20868</v>
      </c>
      <c r="AH18" s="107">
        <v>19022</v>
      </c>
      <c r="AI18" s="107">
        <v>20868</v>
      </c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6">
        <f t="shared" si="8"/>
        <v>1293</v>
      </c>
      <c r="BG18" s="106">
        <f t="shared" si="9"/>
        <v>1288</v>
      </c>
      <c r="BH18" s="107">
        <v>465</v>
      </c>
      <c r="BI18" s="107">
        <v>385</v>
      </c>
      <c r="BJ18" s="29"/>
      <c r="BK18" s="107"/>
      <c r="BL18" s="107">
        <v>828</v>
      </c>
      <c r="BM18" s="107">
        <v>878</v>
      </c>
      <c r="BN18" s="107">
        <v>0</v>
      </c>
      <c r="BO18" s="107">
        <v>25</v>
      </c>
      <c r="BP18" s="107"/>
      <c r="BQ18" s="107"/>
    </row>
    <row r="19" spans="1:69" s="19" customFormat="1" ht="14.25" customHeight="1">
      <c r="A19" s="111" t="s">
        <v>15</v>
      </c>
      <c r="B19" s="106">
        <f t="shared" si="2"/>
        <v>18423</v>
      </c>
      <c r="C19" s="106">
        <f t="shared" si="3"/>
        <v>18423</v>
      </c>
      <c r="D19" s="14">
        <f t="shared" si="4"/>
        <v>100</v>
      </c>
      <c r="E19" s="106"/>
      <c r="F19" s="106">
        <f t="shared" si="5"/>
        <v>10473</v>
      </c>
      <c r="G19" s="106">
        <f t="shared" si="0"/>
        <v>10473</v>
      </c>
      <c r="H19" s="14">
        <f t="shared" si="6"/>
        <v>100</v>
      </c>
      <c r="I19" s="15"/>
      <c r="J19" s="108">
        <v>3682</v>
      </c>
      <c r="K19" s="108">
        <v>3822</v>
      </c>
      <c r="L19" s="108">
        <v>4880</v>
      </c>
      <c r="M19" s="108">
        <v>4880</v>
      </c>
      <c r="N19" s="108">
        <v>786</v>
      </c>
      <c r="O19" s="108">
        <v>788</v>
      </c>
      <c r="P19" s="108"/>
      <c r="Q19" s="108"/>
      <c r="R19" s="107"/>
      <c r="S19" s="107"/>
      <c r="T19" s="107">
        <v>545</v>
      </c>
      <c r="U19" s="107">
        <v>545</v>
      </c>
      <c r="V19" s="107">
        <v>440</v>
      </c>
      <c r="W19" s="107">
        <v>426</v>
      </c>
      <c r="X19" s="107">
        <v>0</v>
      </c>
      <c r="Y19" s="107"/>
      <c r="Z19" s="107">
        <v>140</v>
      </c>
      <c r="AA19" s="107">
        <v>12</v>
      </c>
      <c r="AB19" s="107"/>
      <c r="AC19" s="107"/>
      <c r="AD19" s="107"/>
      <c r="AE19" s="108"/>
      <c r="AF19" s="106">
        <f t="shared" si="7"/>
        <v>4845</v>
      </c>
      <c r="AG19" s="106">
        <f t="shared" si="1"/>
        <v>4845</v>
      </c>
      <c r="AH19" s="108">
        <v>4385</v>
      </c>
      <c r="AI19" s="108">
        <v>4385</v>
      </c>
      <c r="AJ19" s="108"/>
      <c r="AK19" s="108"/>
      <c r="AL19" s="108"/>
      <c r="AM19" s="108"/>
      <c r="AN19" s="108"/>
      <c r="AO19" s="108"/>
      <c r="AP19" s="108"/>
      <c r="AQ19" s="108"/>
      <c r="AR19" s="108">
        <v>200</v>
      </c>
      <c r="AS19" s="108">
        <v>200</v>
      </c>
      <c r="AT19" s="108">
        <v>260</v>
      </c>
      <c r="AU19" s="108">
        <v>260</v>
      </c>
      <c r="AV19" s="108"/>
      <c r="AW19" s="108"/>
      <c r="AX19" s="108"/>
      <c r="AY19" s="108"/>
      <c r="AZ19" s="108">
        <v>3.5</v>
      </c>
      <c r="BA19" s="108">
        <v>5.4</v>
      </c>
      <c r="BB19" s="108">
        <v>0.5</v>
      </c>
      <c r="BC19" s="108">
        <v>0.6</v>
      </c>
      <c r="BD19" s="108"/>
      <c r="BE19" s="108"/>
      <c r="BF19" s="106">
        <f t="shared" si="8"/>
        <v>3101</v>
      </c>
      <c r="BG19" s="106">
        <f t="shared" si="9"/>
        <v>3099</v>
      </c>
      <c r="BH19" s="108">
        <v>512</v>
      </c>
      <c r="BI19" s="108">
        <v>512</v>
      </c>
      <c r="BJ19" s="108">
        <v>0</v>
      </c>
      <c r="BK19" s="108"/>
      <c r="BL19" s="108">
        <v>2179</v>
      </c>
      <c r="BM19" s="108">
        <v>2179</v>
      </c>
      <c r="BN19" s="108">
        <v>410</v>
      </c>
      <c r="BO19" s="108">
        <v>408</v>
      </c>
      <c r="BP19" s="108">
        <v>0</v>
      </c>
      <c r="BQ19" s="106"/>
    </row>
    <row r="20" spans="1:69" s="19" customFormat="1" ht="17.25" customHeight="1">
      <c r="A20" s="111" t="s">
        <v>16</v>
      </c>
      <c r="B20" s="106">
        <f t="shared" si="2"/>
        <v>25722</v>
      </c>
      <c r="C20" s="106">
        <f>G20+AG20+BA20+BC20+BG20+BE20</f>
        <v>23441</v>
      </c>
      <c r="D20" s="14">
        <f t="shared" si="4"/>
        <v>91.13210481300055</v>
      </c>
      <c r="E20" s="106">
        <v>1215</v>
      </c>
      <c r="F20" s="106">
        <f t="shared" si="5"/>
        <v>10925</v>
      </c>
      <c r="G20" s="106">
        <f t="shared" si="0"/>
        <v>10932</v>
      </c>
      <c r="H20" s="14">
        <f t="shared" si="6"/>
        <v>100.06407322654462</v>
      </c>
      <c r="I20" s="15">
        <v>405</v>
      </c>
      <c r="J20" s="108">
        <v>2424</v>
      </c>
      <c r="K20" s="108">
        <v>2933</v>
      </c>
      <c r="L20" s="108">
        <v>7027</v>
      </c>
      <c r="M20" s="108">
        <v>4947</v>
      </c>
      <c r="N20" s="108">
        <v>744</v>
      </c>
      <c r="O20" s="108">
        <v>2262</v>
      </c>
      <c r="P20" s="108"/>
      <c r="Q20" s="108"/>
      <c r="R20" s="106">
        <v>600</v>
      </c>
      <c r="S20" s="106">
        <v>580</v>
      </c>
      <c r="T20" s="106">
        <v>130</v>
      </c>
      <c r="U20" s="106">
        <v>210</v>
      </c>
      <c r="V20" s="106"/>
      <c r="W20" s="106"/>
      <c r="X20" s="106"/>
      <c r="Y20" s="106"/>
      <c r="Z20" s="106"/>
      <c r="AA20" s="106"/>
      <c r="AB20" s="106"/>
      <c r="AC20" s="106"/>
      <c r="AD20" s="106"/>
      <c r="AE20" s="108"/>
      <c r="AF20" s="106">
        <f>AH20+AJ20+AL20+AN20+AP20+AR20+AT20+AX20+AV20</f>
        <v>9536</v>
      </c>
      <c r="AG20" s="106">
        <f>AI20+AK20+AM20+AO20+AQ20+AS20+AU20+AY20+AW20</f>
        <v>8357</v>
      </c>
      <c r="AH20" s="108">
        <v>8868</v>
      </c>
      <c r="AI20" s="108">
        <v>7799</v>
      </c>
      <c r="AJ20" s="108"/>
      <c r="AK20" s="108"/>
      <c r="AL20" s="108"/>
      <c r="AM20" s="108"/>
      <c r="AN20" s="108"/>
      <c r="AO20" s="108"/>
      <c r="AP20" s="108"/>
      <c r="AQ20" s="108"/>
      <c r="AR20" s="108">
        <v>488</v>
      </c>
      <c r="AS20" s="108">
        <v>468</v>
      </c>
      <c r="AT20" s="108">
        <v>180</v>
      </c>
      <c r="AU20" s="108">
        <v>30</v>
      </c>
      <c r="AV20" s="108"/>
      <c r="AW20" s="108">
        <v>60</v>
      </c>
      <c r="AX20" s="108"/>
      <c r="AY20" s="108"/>
      <c r="AZ20" s="108">
        <v>3</v>
      </c>
      <c r="BA20" s="108">
        <v>3</v>
      </c>
      <c r="BB20" s="108">
        <v>0</v>
      </c>
      <c r="BC20" s="108"/>
      <c r="BD20" s="108">
        <v>4</v>
      </c>
      <c r="BE20" s="108"/>
      <c r="BF20" s="106">
        <f t="shared" si="8"/>
        <v>5254</v>
      </c>
      <c r="BG20" s="106">
        <f>BI20+BK20++BM20+BO20+BQ20</f>
        <v>4149</v>
      </c>
      <c r="BH20" s="108">
        <v>402</v>
      </c>
      <c r="BI20" s="108">
        <v>402</v>
      </c>
      <c r="BJ20" s="108"/>
      <c r="BK20" s="108"/>
      <c r="BL20" s="108">
        <v>4852</v>
      </c>
      <c r="BM20" s="108">
        <v>3410</v>
      </c>
      <c r="BN20" s="108"/>
      <c r="BO20" s="108">
        <v>337</v>
      </c>
      <c r="BP20" s="108"/>
      <c r="BQ20" s="106"/>
    </row>
    <row r="21" spans="1:69" s="1" customFormat="1" ht="15.75" customHeight="1">
      <c r="A21" s="3" t="s">
        <v>43</v>
      </c>
      <c r="B21" s="106">
        <f t="shared" si="2"/>
        <v>35894</v>
      </c>
      <c r="C21" s="106">
        <f t="shared" si="3"/>
        <v>36032</v>
      </c>
      <c r="D21" s="14">
        <f t="shared" si="4"/>
        <v>100.38446537025688</v>
      </c>
      <c r="E21" s="106"/>
      <c r="F21" s="106">
        <f t="shared" si="5"/>
        <v>15169</v>
      </c>
      <c r="G21" s="106">
        <f t="shared" si="0"/>
        <v>14548</v>
      </c>
      <c r="H21" s="14">
        <f t="shared" si="6"/>
        <v>95.90612433252026</v>
      </c>
      <c r="I21" s="15"/>
      <c r="J21" s="107">
        <v>1860</v>
      </c>
      <c r="K21" s="107">
        <v>1770</v>
      </c>
      <c r="L21" s="107">
        <v>9522</v>
      </c>
      <c r="M21" s="107">
        <v>8687</v>
      </c>
      <c r="N21" s="107">
        <v>1913</v>
      </c>
      <c r="O21" s="107">
        <v>1932</v>
      </c>
      <c r="P21" s="107">
        <v>228</v>
      </c>
      <c r="Q21" s="107">
        <v>263</v>
      </c>
      <c r="R21" s="106">
        <v>200</v>
      </c>
      <c r="S21" s="106">
        <v>200</v>
      </c>
      <c r="T21" s="106">
        <v>680</v>
      </c>
      <c r="U21" s="106">
        <v>780</v>
      </c>
      <c r="V21" s="106">
        <v>545</v>
      </c>
      <c r="W21" s="106">
        <v>541</v>
      </c>
      <c r="X21" s="106">
        <v>221</v>
      </c>
      <c r="Y21" s="106">
        <v>224</v>
      </c>
      <c r="Z21" s="106"/>
      <c r="AA21" s="106"/>
      <c r="AB21" s="106"/>
      <c r="AC21" s="106"/>
      <c r="AD21" s="106"/>
      <c r="AE21" s="107">
        <v>151</v>
      </c>
      <c r="AF21" s="106">
        <f aca="true" t="shared" si="10" ref="AF21:AF26">AH21+AJ21+AL21+AN21+AP21+AR21+AT21+AX21+AV21</f>
        <v>15546</v>
      </c>
      <c r="AG21" s="106">
        <f aca="true" t="shared" si="11" ref="AG21:AG26">AI21+AK21+AM21+AO21+AQ21+AS21+AU21+AY21+AW21</f>
        <v>16070</v>
      </c>
      <c r="AH21" s="107">
        <v>14933</v>
      </c>
      <c r="AI21" s="107">
        <v>15013</v>
      </c>
      <c r="AJ21" s="107"/>
      <c r="AK21" s="107"/>
      <c r="AL21" s="107">
        <v>193</v>
      </c>
      <c r="AM21" s="107">
        <v>193</v>
      </c>
      <c r="AN21" s="107"/>
      <c r="AO21" s="107"/>
      <c r="AP21" s="107"/>
      <c r="AQ21" s="107"/>
      <c r="AR21" s="107">
        <v>420</v>
      </c>
      <c r="AS21" s="107">
        <v>864</v>
      </c>
      <c r="AT21" s="107"/>
      <c r="AU21" s="107"/>
      <c r="AV21" s="107"/>
      <c r="AW21" s="107"/>
      <c r="AX21" s="107"/>
      <c r="AY21" s="107"/>
      <c r="AZ21" s="107">
        <v>260</v>
      </c>
      <c r="BA21" s="107">
        <v>232</v>
      </c>
      <c r="BB21" s="107">
        <v>49</v>
      </c>
      <c r="BC21" s="107">
        <v>42</v>
      </c>
      <c r="BD21" s="107"/>
      <c r="BE21" s="107"/>
      <c r="BF21" s="106">
        <f t="shared" si="8"/>
        <v>4870</v>
      </c>
      <c r="BG21" s="106">
        <f t="shared" si="9"/>
        <v>5140</v>
      </c>
      <c r="BH21" s="107">
        <v>373</v>
      </c>
      <c r="BI21" s="107">
        <v>370</v>
      </c>
      <c r="BJ21" s="107">
        <v>0</v>
      </c>
      <c r="BK21" s="107"/>
      <c r="BL21" s="107">
        <v>4137</v>
      </c>
      <c r="BM21" s="107">
        <v>4470</v>
      </c>
      <c r="BN21" s="107">
        <v>360</v>
      </c>
      <c r="BO21" s="107">
        <v>300</v>
      </c>
      <c r="BP21" s="107">
        <v>0</v>
      </c>
      <c r="BQ21" s="106"/>
    </row>
    <row r="22" spans="1:69" s="1" customFormat="1" ht="15" customHeight="1">
      <c r="A22" s="3" t="s">
        <v>31</v>
      </c>
      <c r="B22" s="106">
        <f t="shared" si="2"/>
        <v>34603</v>
      </c>
      <c r="C22" s="106">
        <f t="shared" si="3"/>
        <v>28779</v>
      </c>
      <c r="D22" s="14">
        <f t="shared" si="4"/>
        <v>83.16908938531341</v>
      </c>
      <c r="E22" s="106">
        <v>110</v>
      </c>
      <c r="F22" s="106">
        <f t="shared" si="5"/>
        <v>23754</v>
      </c>
      <c r="G22" s="106">
        <f t="shared" si="0"/>
        <v>24044</v>
      </c>
      <c r="H22" s="14">
        <f t="shared" si="6"/>
        <v>101.22084701523954</v>
      </c>
      <c r="I22" s="15">
        <v>90</v>
      </c>
      <c r="J22" s="106">
        <v>15553</v>
      </c>
      <c r="K22" s="107">
        <v>15389</v>
      </c>
      <c r="L22" s="106">
        <v>6504</v>
      </c>
      <c r="M22" s="107">
        <v>6825</v>
      </c>
      <c r="N22" s="106">
        <v>1121</v>
      </c>
      <c r="O22" s="107">
        <v>1106</v>
      </c>
      <c r="P22" s="106"/>
      <c r="Q22" s="107">
        <v>155</v>
      </c>
      <c r="R22" s="107"/>
      <c r="S22" s="107"/>
      <c r="T22" s="107">
        <v>65</v>
      </c>
      <c r="U22" s="107"/>
      <c r="V22" s="107">
        <v>511</v>
      </c>
      <c r="W22" s="107">
        <v>569</v>
      </c>
      <c r="X22" s="107"/>
      <c r="Y22" s="107"/>
      <c r="Z22" s="107"/>
      <c r="AA22" s="107"/>
      <c r="AB22" s="107"/>
      <c r="AC22" s="107"/>
      <c r="AD22" s="107"/>
      <c r="AE22" s="107"/>
      <c r="AF22" s="106">
        <f t="shared" si="10"/>
        <v>6054</v>
      </c>
      <c r="AG22" s="106">
        <f t="shared" si="11"/>
        <v>1550</v>
      </c>
      <c r="AH22" s="106">
        <v>3145</v>
      </c>
      <c r="AI22" s="107">
        <v>700</v>
      </c>
      <c r="AJ22" s="106"/>
      <c r="AK22" s="107"/>
      <c r="AL22" s="106"/>
      <c r="AM22" s="107">
        <v>100</v>
      </c>
      <c r="AN22" s="106">
        <v>2909</v>
      </c>
      <c r="AO22" s="107">
        <v>750</v>
      </c>
      <c r="AP22" s="106"/>
      <c r="AQ22" s="107"/>
      <c r="AR22" s="106"/>
      <c r="AS22" s="107"/>
      <c r="AT22" s="106"/>
      <c r="AU22" s="107"/>
      <c r="AV22" s="107"/>
      <c r="AW22" s="107"/>
      <c r="AX22" s="107"/>
      <c r="AY22" s="107"/>
      <c r="AZ22" s="106"/>
      <c r="BA22" s="107"/>
      <c r="BB22" s="106">
        <v>40</v>
      </c>
      <c r="BC22" s="107">
        <v>40</v>
      </c>
      <c r="BD22" s="107"/>
      <c r="BE22" s="107"/>
      <c r="BF22" s="106">
        <f t="shared" si="8"/>
        <v>4755</v>
      </c>
      <c r="BG22" s="106">
        <f t="shared" si="9"/>
        <v>3145</v>
      </c>
      <c r="BH22" s="106">
        <v>659</v>
      </c>
      <c r="BI22" s="107">
        <v>659</v>
      </c>
      <c r="BJ22" s="106"/>
      <c r="BK22" s="107"/>
      <c r="BL22" s="106">
        <v>4086</v>
      </c>
      <c r="BM22" s="107">
        <v>2367</v>
      </c>
      <c r="BN22" s="106"/>
      <c r="BO22" s="107">
        <v>109</v>
      </c>
      <c r="BP22" s="107">
        <v>10</v>
      </c>
      <c r="BQ22" s="106">
        <v>10</v>
      </c>
    </row>
    <row r="23" spans="1:69" s="1" customFormat="1" ht="15" customHeight="1">
      <c r="A23" s="3" t="s">
        <v>17</v>
      </c>
      <c r="B23" s="106">
        <f t="shared" si="2"/>
        <v>14875</v>
      </c>
      <c r="C23" s="106">
        <f t="shared" si="3"/>
        <v>15074</v>
      </c>
      <c r="D23" s="14">
        <f t="shared" si="4"/>
        <v>101.33781512605043</v>
      </c>
      <c r="E23" s="106"/>
      <c r="F23" s="106">
        <f t="shared" si="5"/>
        <v>10044</v>
      </c>
      <c r="G23" s="106">
        <f t="shared" si="0"/>
        <v>9585</v>
      </c>
      <c r="H23" s="14">
        <f t="shared" si="6"/>
        <v>95.43010752688173</v>
      </c>
      <c r="I23" s="15"/>
      <c r="J23" s="107">
        <v>4690</v>
      </c>
      <c r="K23" s="107">
        <v>4693</v>
      </c>
      <c r="L23" s="107">
        <v>1901</v>
      </c>
      <c r="M23" s="107">
        <v>1560</v>
      </c>
      <c r="N23" s="107">
        <v>1532</v>
      </c>
      <c r="O23" s="107">
        <v>1406</v>
      </c>
      <c r="P23" s="107"/>
      <c r="Q23" s="107"/>
      <c r="R23" s="106"/>
      <c r="S23" s="106"/>
      <c r="T23" s="106">
        <v>60</v>
      </c>
      <c r="U23" s="106">
        <v>60</v>
      </c>
      <c r="V23" s="106">
        <v>1710</v>
      </c>
      <c r="W23" s="106">
        <v>1715</v>
      </c>
      <c r="X23" s="106">
        <v>151</v>
      </c>
      <c r="Y23" s="106">
        <v>151</v>
      </c>
      <c r="Z23" s="106"/>
      <c r="AA23" s="106"/>
      <c r="AB23" s="106"/>
      <c r="AC23" s="106"/>
      <c r="AD23" s="106"/>
      <c r="AE23" s="107"/>
      <c r="AF23" s="106">
        <f t="shared" si="10"/>
        <v>3846</v>
      </c>
      <c r="AG23" s="106">
        <f t="shared" si="11"/>
        <v>4399</v>
      </c>
      <c r="AH23" s="107">
        <v>3846</v>
      </c>
      <c r="AI23" s="107">
        <v>4399</v>
      </c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>
        <v>10</v>
      </c>
      <c r="BA23" s="107">
        <v>10</v>
      </c>
      <c r="BB23" s="107">
        <v>1</v>
      </c>
      <c r="BC23" s="107">
        <v>2</v>
      </c>
      <c r="BD23" s="107"/>
      <c r="BE23" s="107"/>
      <c r="BF23" s="106">
        <f t="shared" si="8"/>
        <v>974</v>
      </c>
      <c r="BG23" s="106">
        <f t="shared" si="9"/>
        <v>1078</v>
      </c>
      <c r="BH23" s="107"/>
      <c r="BI23" s="107"/>
      <c r="BJ23" s="107"/>
      <c r="BK23" s="107"/>
      <c r="BL23" s="107">
        <v>929</v>
      </c>
      <c r="BM23" s="107">
        <v>1033</v>
      </c>
      <c r="BN23" s="107">
        <v>45</v>
      </c>
      <c r="BO23" s="107">
        <v>45</v>
      </c>
      <c r="BP23" s="107"/>
      <c r="BQ23" s="106"/>
    </row>
    <row r="24" spans="1:69" s="1" customFormat="1" ht="14.25" customHeight="1">
      <c r="A24" s="3" t="s">
        <v>18</v>
      </c>
      <c r="B24" s="106">
        <f t="shared" si="2"/>
        <v>41479</v>
      </c>
      <c r="C24" s="106">
        <f t="shared" si="3"/>
        <v>41479</v>
      </c>
      <c r="D24" s="14">
        <f t="shared" si="4"/>
        <v>100</v>
      </c>
      <c r="E24" s="106"/>
      <c r="F24" s="106">
        <f t="shared" si="5"/>
        <v>23022</v>
      </c>
      <c r="G24" s="106">
        <f t="shared" si="0"/>
        <v>23305</v>
      </c>
      <c r="H24" s="14">
        <f t="shared" si="6"/>
        <v>101.22925896968118</v>
      </c>
      <c r="I24" s="15"/>
      <c r="J24" s="107">
        <v>8557</v>
      </c>
      <c r="K24" s="107">
        <v>8350</v>
      </c>
      <c r="L24" s="107">
        <v>8266</v>
      </c>
      <c r="M24" s="107">
        <v>8236</v>
      </c>
      <c r="N24" s="107">
        <v>1400</v>
      </c>
      <c r="O24" s="107">
        <v>1552</v>
      </c>
      <c r="P24" s="107">
        <v>176</v>
      </c>
      <c r="Q24" s="107">
        <v>449</v>
      </c>
      <c r="R24" s="106">
        <v>0</v>
      </c>
      <c r="S24" s="106"/>
      <c r="T24" s="106">
        <v>663</v>
      </c>
      <c r="U24" s="106">
        <v>724</v>
      </c>
      <c r="V24" s="106">
        <v>3512</v>
      </c>
      <c r="W24" s="106">
        <v>3256</v>
      </c>
      <c r="X24" s="106">
        <v>402</v>
      </c>
      <c r="Y24" s="106">
        <v>668</v>
      </c>
      <c r="Z24" s="106"/>
      <c r="AA24" s="106">
        <v>40</v>
      </c>
      <c r="AB24" s="106">
        <v>46</v>
      </c>
      <c r="AC24" s="106">
        <v>10</v>
      </c>
      <c r="AD24" s="106"/>
      <c r="AE24" s="107">
        <v>20</v>
      </c>
      <c r="AF24" s="106">
        <f t="shared" si="10"/>
        <v>12785</v>
      </c>
      <c r="AG24" s="106">
        <f t="shared" si="11"/>
        <v>14249</v>
      </c>
      <c r="AH24" s="107">
        <v>8158</v>
      </c>
      <c r="AI24" s="107">
        <v>8544</v>
      </c>
      <c r="AJ24" s="107">
        <v>1254</v>
      </c>
      <c r="AK24" s="107">
        <v>1224</v>
      </c>
      <c r="AL24" s="107">
        <v>2047</v>
      </c>
      <c r="AM24" s="107">
        <v>2198</v>
      </c>
      <c r="AN24" s="107">
        <v>1254</v>
      </c>
      <c r="AO24" s="107">
        <v>990</v>
      </c>
      <c r="AP24" s="107"/>
      <c r="AQ24" s="107"/>
      <c r="AR24" s="107">
        <v>72</v>
      </c>
      <c r="AS24" s="107">
        <v>1293</v>
      </c>
      <c r="AT24" s="107"/>
      <c r="AU24" s="107"/>
      <c r="AV24" s="107"/>
      <c r="AW24" s="107"/>
      <c r="AX24" s="107"/>
      <c r="AY24" s="107"/>
      <c r="AZ24" s="107">
        <v>8</v>
      </c>
      <c r="BA24" s="107">
        <v>8</v>
      </c>
      <c r="BB24" s="107">
        <v>42</v>
      </c>
      <c r="BC24" s="107">
        <v>42</v>
      </c>
      <c r="BD24" s="107"/>
      <c r="BE24" s="107"/>
      <c r="BF24" s="106">
        <f t="shared" si="8"/>
        <v>5622</v>
      </c>
      <c r="BG24" s="106">
        <f t="shared" si="9"/>
        <v>3875</v>
      </c>
      <c r="BH24" s="107">
        <v>1358</v>
      </c>
      <c r="BI24" s="107">
        <v>1200</v>
      </c>
      <c r="BJ24" s="107"/>
      <c r="BK24" s="107"/>
      <c r="BL24" s="107">
        <v>3958</v>
      </c>
      <c r="BM24" s="107">
        <v>2416</v>
      </c>
      <c r="BN24" s="107">
        <v>306</v>
      </c>
      <c r="BO24" s="107">
        <v>259</v>
      </c>
      <c r="BP24" s="107"/>
      <c r="BQ24" s="106"/>
    </row>
    <row r="25" spans="1:69" s="1" customFormat="1" ht="17.25" customHeight="1">
      <c r="A25" s="3" t="s">
        <v>32</v>
      </c>
      <c r="B25" s="106">
        <f t="shared" si="2"/>
        <v>63530</v>
      </c>
      <c r="C25" s="106">
        <f>G25+AG25+BA25+BC25+BG25+BE25</f>
        <v>61646</v>
      </c>
      <c r="D25" s="14">
        <f t="shared" si="4"/>
        <v>97.03447190303794</v>
      </c>
      <c r="E25" s="106">
        <v>631</v>
      </c>
      <c r="F25" s="106">
        <f t="shared" si="5"/>
        <v>41136</v>
      </c>
      <c r="G25" s="106">
        <f>K25+M25+O25+Q25+S25+U25+W25+Y25+AA25+AE25+AC25</f>
        <v>40517</v>
      </c>
      <c r="H25" s="14">
        <f t="shared" si="6"/>
        <v>98.49523531699728</v>
      </c>
      <c r="I25" s="15">
        <v>246</v>
      </c>
      <c r="J25" s="106">
        <v>22438</v>
      </c>
      <c r="K25" s="106">
        <v>23731</v>
      </c>
      <c r="L25" s="106">
        <v>14112</v>
      </c>
      <c r="M25" s="106">
        <v>13550</v>
      </c>
      <c r="N25" s="106">
        <v>1602</v>
      </c>
      <c r="O25" s="107">
        <v>1185</v>
      </c>
      <c r="P25" s="106"/>
      <c r="Q25" s="106">
        <v>50</v>
      </c>
      <c r="R25" s="107"/>
      <c r="S25" s="107"/>
      <c r="T25" s="107">
        <v>247</v>
      </c>
      <c r="U25" s="107">
        <v>271</v>
      </c>
      <c r="V25" s="107">
        <v>652</v>
      </c>
      <c r="W25" s="107">
        <v>530</v>
      </c>
      <c r="X25" s="107"/>
      <c r="Y25" s="107"/>
      <c r="Z25" s="107"/>
      <c r="AA25" s="107"/>
      <c r="AB25" s="107">
        <v>2085</v>
      </c>
      <c r="AC25" s="107">
        <v>1200</v>
      </c>
      <c r="AD25" s="107"/>
      <c r="AE25" s="106"/>
      <c r="AF25" s="106">
        <f t="shared" si="10"/>
        <v>19741</v>
      </c>
      <c r="AG25" s="106">
        <f t="shared" si="11"/>
        <v>18790</v>
      </c>
      <c r="AH25" s="106">
        <v>8478</v>
      </c>
      <c r="AI25" s="106">
        <v>8214</v>
      </c>
      <c r="AJ25" s="106">
        <v>9776</v>
      </c>
      <c r="AK25" s="106">
        <v>9084</v>
      </c>
      <c r="AL25" s="106">
        <v>195</v>
      </c>
      <c r="AM25" s="106">
        <v>228</v>
      </c>
      <c r="AN25" s="106">
        <v>1222</v>
      </c>
      <c r="AO25" s="106">
        <v>1264</v>
      </c>
      <c r="AP25" s="106"/>
      <c r="AQ25" s="106"/>
      <c r="AR25" s="106">
        <v>70</v>
      </c>
      <c r="AS25" s="106"/>
      <c r="AT25" s="106"/>
      <c r="AU25" s="106"/>
      <c r="AV25" s="106"/>
      <c r="AW25" s="106"/>
      <c r="AX25" s="106"/>
      <c r="AY25" s="106"/>
      <c r="AZ25" s="106">
        <v>845</v>
      </c>
      <c r="BA25" s="106">
        <v>845</v>
      </c>
      <c r="BB25" s="106">
        <v>117</v>
      </c>
      <c r="BC25" s="106">
        <v>82</v>
      </c>
      <c r="BD25" s="106"/>
      <c r="BE25" s="106"/>
      <c r="BF25" s="106">
        <f t="shared" si="8"/>
        <v>1691</v>
      </c>
      <c r="BG25" s="106">
        <f t="shared" si="9"/>
        <v>1412</v>
      </c>
      <c r="BH25" s="106">
        <v>120</v>
      </c>
      <c r="BI25" s="106"/>
      <c r="BJ25" s="106"/>
      <c r="BK25" s="106"/>
      <c r="BL25" s="106">
        <v>1371</v>
      </c>
      <c r="BM25" s="106">
        <v>1173</v>
      </c>
      <c r="BN25" s="106">
        <v>200</v>
      </c>
      <c r="BO25" s="106">
        <v>239</v>
      </c>
      <c r="BP25" s="106"/>
      <c r="BQ25" s="106"/>
    </row>
    <row r="26" spans="1:69" s="1" customFormat="1" ht="16.5" customHeight="1">
      <c r="A26" s="3" t="s">
        <v>19</v>
      </c>
      <c r="B26" s="106">
        <f t="shared" si="2"/>
        <v>58139</v>
      </c>
      <c r="C26" s="106">
        <f t="shared" si="3"/>
        <v>56803</v>
      </c>
      <c r="D26" s="14">
        <f t="shared" si="4"/>
        <v>97.7020588589415</v>
      </c>
      <c r="E26" s="106"/>
      <c r="F26" s="106">
        <f t="shared" si="5"/>
        <v>24704</v>
      </c>
      <c r="G26" s="106">
        <f t="shared" si="0"/>
        <v>24028</v>
      </c>
      <c r="H26" s="14">
        <f t="shared" si="6"/>
        <v>97.26360103626943</v>
      </c>
      <c r="I26" s="15"/>
      <c r="J26" s="106">
        <v>1776</v>
      </c>
      <c r="K26" s="106">
        <v>1596</v>
      </c>
      <c r="L26" s="106">
        <v>17821</v>
      </c>
      <c r="M26" s="106">
        <v>18021</v>
      </c>
      <c r="N26" s="106">
        <v>1690</v>
      </c>
      <c r="O26" s="106">
        <v>1579</v>
      </c>
      <c r="P26" s="106">
        <v>1642</v>
      </c>
      <c r="Q26" s="106">
        <v>1526</v>
      </c>
      <c r="R26" s="106"/>
      <c r="S26" s="106"/>
      <c r="T26" s="106">
        <v>1121</v>
      </c>
      <c r="U26" s="106">
        <v>641</v>
      </c>
      <c r="V26" s="106">
        <v>178</v>
      </c>
      <c r="W26" s="106">
        <v>350</v>
      </c>
      <c r="X26" s="106">
        <v>300</v>
      </c>
      <c r="Y26" s="106">
        <v>300</v>
      </c>
      <c r="Z26" s="106"/>
      <c r="AA26" s="106"/>
      <c r="AB26" s="106">
        <v>176</v>
      </c>
      <c r="AC26" s="106">
        <v>15</v>
      </c>
      <c r="AD26" s="106"/>
      <c r="AE26" s="106"/>
      <c r="AF26" s="106">
        <f t="shared" si="10"/>
        <v>26282</v>
      </c>
      <c r="AG26" s="106">
        <f t="shared" si="11"/>
        <v>26821</v>
      </c>
      <c r="AH26" s="106">
        <v>20564</v>
      </c>
      <c r="AI26" s="106">
        <v>19768</v>
      </c>
      <c r="AJ26" s="106">
        <v>1156</v>
      </c>
      <c r="AK26" s="106">
        <v>1157</v>
      </c>
      <c r="AL26" s="106">
        <v>2916</v>
      </c>
      <c r="AM26" s="106">
        <v>3488</v>
      </c>
      <c r="AN26" s="106">
        <v>1346</v>
      </c>
      <c r="AO26" s="106">
        <v>1060</v>
      </c>
      <c r="AP26" s="106"/>
      <c r="AQ26" s="106"/>
      <c r="AR26" s="106">
        <v>300</v>
      </c>
      <c r="AS26" s="106">
        <v>1348</v>
      </c>
      <c r="AT26" s="106"/>
      <c r="AU26" s="106"/>
      <c r="AV26" s="106"/>
      <c r="AW26" s="106"/>
      <c r="AX26" s="106"/>
      <c r="AY26" s="106"/>
      <c r="AZ26" s="106">
        <v>20</v>
      </c>
      <c r="BA26" s="106">
        <v>20</v>
      </c>
      <c r="BB26" s="106"/>
      <c r="BC26" s="106"/>
      <c r="BD26" s="106"/>
      <c r="BE26" s="106"/>
      <c r="BF26" s="106">
        <f t="shared" si="8"/>
        <v>7133</v>
      </c>
      <c r="BG26" s="106">
        <f t="shared" si="9"/>
        <v>5934</v>
      </c>
      <c r="BH26" s="106">
        <v>2856</v>
      </c>
      <c r="BI26" s="106">
        <v>2668</v>
      </c>
      <c r="BJ26" s="106">
        <v>340</v>
      </c>
      <c r="BK26" s="106"/>
      <c r="BL26" s="106">
        <v>3522</v>
      </c>
      <c r="BM26" s="106">
        <v>3100</v>
      </c>
      <c r="BN26" s="106">
        <v>415</v>
      </c>
      <c r="BO26" s="106">
        <v>166</v>
      </c>
      <c r="BP26" s="106"/>
      <c r="BQ26" s="106"/>
    </row>
    <row r="27" spans="1:69" s="30" customFormat="1" ht="15.75">
      <c r="A27" s="24" t="s">
        <v>44</v>
      </c>
      <c r="B27" s="21">
        <f>SUM(B6:B26)</f>
        <v>640294.5</v>
      </c>
      <c r="C27" s="21">
        <f>SUM(C6:C26)</f>
        <v>635952</v>
      </c>
      <c r="D27" s="22">
        <f t="shared" si="4"/>
        <v>99.32179645460019</v>
      </c>
      <c r="E27" s="21">
        <f>SUM(E6:E26)</f>
        <v>2587</v>
      </c>
      <c r="F27" s="21">
        <f t="shared" si="5"/>
        <v>308102.5</v>
      </c>
      <c r="G27" s="21">
        <f t="shared" si="0"/>
        <v>308482</v>
      </c>
      <c r="H27" s="22">
        <f>G27/F27*100</f>
        <v>100.12317329460163</v>
      </c>
      <c r="I27" s="21">
        <f>SUM(I7:I26)</f>
        <v>1107</v>
      </c>
      <c r="J27" s="29">
        <f aca="true" t="shared" si="12" ref="J27:AC27">SUM(J6:J26)</f>
        <v>112796</v>
      </c>
      <c r="K27" s="29">
        <f>SUM(K6:K26)</f>
        <v>111175</v>
      </c>
      <c r="L27" s="29">
        <f t="shared" si="12"/>
        <v>128844.5</v>
      </c>
      <c r="M27" s="29">
        <f t="shared" si="12"/>
        <v>131141</v>
      </c>
      <c r="N27" s="29">
        <f t="shared" si="12"/>
        <v>34553</v>
      </c>
      <c r="O27" s="29">
        <f t="shared" si="12"/>
        <v>34685</v>
      </c>
      <c r="P27" s="29">
        <f t="shared" si="12"/>
        <v>4680</v>
      </c>
      <c r="Q27" s="29">
        <f t="shared" si="12"/>
        <v>3426</v>
      </c>
      <c r="R27" s="29">
        <f t="shared" si="12"/>
        <v>1344</v>
      </c>
      <c r="S27" s="29">
        <f t="shared" si="12"/>
        <v>1434</v>
      </c>
      <c r="T27" s="29">
        <f t="shared" si="12"/>
        <v>6320</v>
      </c>
      <c r="U27" s="29">
        <f t="shared" si="12"/>
        <v>5936</v>
      </c>
      <c r="V27" s="29">
        <f t="shared" si="12"/>
        <v>13900</v>
      </c>
      <c r="W27" s="29">
        <f t="shared" si="12"/>
        <v>15970</v>
      </c>
      <c r="X27" s="29">
        <f t="shared" si="12"/>
        <v>1604</v>
      </c>
      <c r="Y27" s="29">
        <f t="shared" si="12"/>
        <v>1743</v>
      </c>
      <c r="Z27" s="29">
        <f t="shared" si="12"/>
        <v>1154</v>
      </c>
      <c r="AA27" s="29">
        <f t="shared" si="12"/>
        <v>1122</v>
      </c>
      <c r="AB27" s="29">
        <f t="shared" si="12"/>
        <v>2757</v>
      </c>
      <c r="AC27" s="29">
        <f t="shared" si="12"/>
        <v>1334</v>
      </c>
      <c r="AD27" s="29">
        <f aca="true" t="shared" si="13" ref="AD27:BB27">SUM(AD6:AD26)</f>
        <v>150</v>
      </c>
      <c r="AE27" s="29">
        <f t="shared" si="13"/>
        <v>516</v>
      </c>
      <c r="AF27" s="29">
        <f t="shared" si="13"/>
        <v>251343</v>
      </c>
      <c r="AG27" s="29">
        <f t="shared" si="13"/>
        <v>254989</v>
      </c>
      <c r="AH27" s="29">
        <f t="shared" si="13"/>
        <v>203632</v>
      </c>
      <c r="AI27" s="29">
        <f t="shared" si="13"/>
        <v>206237</v>
      </c>
      <c r="AJ27" s="29">
        <f t="shared" si="13"/>
        <v>12186</v>
      </c>
      <c r="AK27" s="29">
        <f t="shared" si="13"/>
        <v>11465</v>
      </c>
      <c r="AL27" s="29">
        <f t="shared" si="13"/>
        <v>5921</v>
      </c>
      <c r="AM27" s="29">
        <f t="shared" si="13"/>
        <v>6784</v>
      </c>
      <c r="AN27" s="29">
        <f t="shared" si="13"/>
        <v>17157</v>
      </c>
      <c r="AO27" s="29">
        <f t="shared" si="13"/>
        <v>12594</v>
      </c>
      <c r="AP27" s="29">
        <f t="shared" si="13"/>
        <v>1956</v>
      </c>
      <c r="AQ27" s="29">
        <f t="shared" si="13"/>
        <v>1350</v>
      </c>
      <c r="AR27" s="29">
        <f t="shared" si="13"/>
        <v>5024</v>
      </c>
      <c r="AS27" s="29">
        <f t="shared" si="13"/>
        <v>9038</v>
      </c>
      <c r="AT27" s="29">
        <f t="shared" si="13"/>
        <v>5332</v>
      </c>
      <c r="AU27" s="29">
        <f t="shared" si="13"/>
        <v>7461</v>
      </c>
      <c r="AV27" s="29">
        <f>SUM(AV6:AV26)</f>
        <v>0</v>
      </c>
      <c r="AW27" s="29">
        <f>SUM(AW6:AW26)</f>
        <v>60</v>
      </c>
      <c r="AX27" s="29">
        <f t="shared" si="13"/>
        <v>135</v>
      </c>
      <c r="AY27" s="29">
        <f t="shared" si="13"/>
        <v>0</v>
      </c>
      <c r="AZ27" s="29">
        <f t="shared" si="13"/>
        <v>1477.9</v>
      </c>
      <c r="BA27" s="29">
        <f t="shared" si="13"/>
        <v>1478.8</v>
      </c>
      <c r="BB27" s="29">
        <f t="shared" si="13"/>
        <v>1181.1</v>
      </c>
      <c r="BC27" s="29">
        <f>SUM(BC6:BC26)</f>
        <v>1303.1999999999998</v>
      </c>
      <c r="BD27" s="29">
        <f>SUM(BD6:BD26)</f>
        <v>12</v>
      </c>
      <c r="BE27" s="29">
        <f>SUM(BE6:BE26)</f>
        <v>13</v>
      </c>
      <c r="BF27" s="21">
        <f>SUM(BF6:BF26)</f>
        <v>78178</v>
      </c>
      <c r="BG27" s="21">
        <f>SUM(BG6:BG26)</f>
        <v>69686</v>
      </c>
      <c r="BH27" s="29">
        <f aca="true" t="shared" si="14" ref="BH27:BO27">SUM(BH6:BH26)</f>
        <v>11556</v>
      </c>
      <c r="BI27" s="29">
        <f t="shared" si="14"/>
        <v>10981</v>
      </c>
      <c r="BJ27" s="29">
        <f t="shared" si="14"/>
        <v>340</v>
      </c>
      <c r="BK27" s="29">
        <f t="shared" si="14"/>
        <v>0</v>
      </c>
      <c r="BL27" s="29">
        <f t="shared" si="14"/>
        <v>60269</v>
      </c>
      <c r="BM27" s="29">
        <f t="shared" si="14"/>
        <v>52005</v>
      </c>
      <c r="BN27" s="29">
        <f t="shared" si="14"/>
        <v>6003</v>
      </c>
      <c r="BO27" s="29">
        <f t="shared" si="14"/>
        <v>6690</v>
      </c>
      <c r="BP27" s="29">
        <f>SUM(BP6:BP26)</f>
        <v>10</v>
      </c>
      <c r="BQ27" s="29">
        <f>SUM(BQ6:BQ26)</f>
        <v>10</v>
      </c>
    </row>
    <row r="28" spans="1:69" s="30" customFormat="1" ht="15.75">
      <c r="A28" s="28" t="s">
        <v>34</v>
      </c>
      <c r="B28" s="25">
        <v>633351</v>
      </c>
      <c r="C28" s="25">
        <v>633351</v>
      </c>
      <c r="D28" s="26">
        <v>100</v>
      </c>
      <c r="E28" s="27">
        <v>2587</v>
      </c>
      <c r="F28" s="27">
        <v>307919</v>
      </c>
      <c r="G28" s="27">
        <v>308264</v>
      </c>
      <c r="H28" s="26">
        <v>100.11204245272296</v>
      </c>
      <c r="I28" s="27">
        <v>777</v>
      </c>
      <c r="J28" s="28">
        <v>120732</v>
      </c>
      <c r="K28" s="27">
        <v>110836</v>
      </c>
      <c r="L28" s="28">
        <v>109091</v>
      </c>
      <c r="M28" s="27">
        <v>112582</v>
      </c>
      <c r="N28" s="28">
        <v>36820</v>
      </c>
      <c r="O28" s="27">
        <v>37395</v>
      </c>
      <c r="P28" s="28">
        <v>12075</v>
      </c>
      <c r="Q28" s="27">
        <v>9261</v>
      </c>
      <c r="R28" s="28">
        <v>1540</v>
      </c>
      <c r="S28" s="27">
        <v>1009</v>
      </c>
      <c r="T28" s="28">
        <v>9655</v>
      </c>
      <c r="U28" s="27">
        <v>8194</v>
      </c>
      <c r="V28" s="28">
        <v>14357</v>
      </c>
      <c r="W28" s="27">
        <v>15704</v>
      </c>
      <c r="X28" s="28">
        <v>1567</v>
      </c>
      <c r="Y28" s="27">
        <v>1231</v>
      </c>
      <c r="Z28" s="28">
        <v>1902</v>
      </c>
      <c r="AA28" s="27">
        <v>1608</v>
      </c>
      <c r="AB28" s="23"/>
      <c r="AC28" s="23"/>
      <c r="AD28" s="20"/>
      <c r="AE28" s="23"/>
      <c r="AF28" s="28">
        <v>251766</v>
      </c>
      <c r="AG28" s="28">
        <v>248861</v>
      </c>
      <c r="AH28" s="28">
        <v>215349</v>
      </c>
      <c r="AI28" s="27">
        <v>219802</v>
      </c>
      <c r="AJ28" s="28">
        <v>13572</v>
      </c>
      <c r="AK28" s="27">
        <v>12580</v>
      </c>
      <c r="AL28" s="28">
        <v>5028</v>
      </c>
      <c r="AM28" s="27">
        <v>4651</v>
      </c>
      <c r="AN28" s="28">
        <v>10976</v>
      </c>
      <c r="AO28" s="27">
        <v>3912</v>
      </c>
      <c r="AP28" s="28">
        <v>820</v>
      </c>
      <c r="AQ28" s="27">
        <v>652</v>
      </c>
      <c r="AR28" s="28">
        <v>3075</v>
      </c>
      <c r="AS28" s="27">
        <v>2984</v>
      </c>
      <c r="AT28" s="28">
        <v>2642</v>
      </c>
      <c r="AU28" s="27">
        <v>4149</v>
      </c>
      <c r="AV28" s="27"/>
      <c r="AW28" s="27"/>
      <c r="AX28" s="20"/>
      <c r="AY28" s="23"/>
      <c r="AZ28" s="28">
        <v>1593</v>
      </c>
      <c r="BA28" s="27">
        <v>1408</v>
      </c>
      <c r="BB28" s="28">
        <v>1250</v>
      </c>
      <c r="BC28" s="27">
        <v>868</v>
      </c>
      <c r="BD28" s="23"/>
      <c r="BE28" s="23"/>
      <c r="BF28" s="28">
        <v>70349</v>
      </c>
      <c r="BG28" s="28">
        <v>73950</v>
      </c>
      <c r="BH28" s="28">
        <v>13699</v>
      </c>
      <c r="BI28" s="27">
        <v>11407</v>
      </c>
      <c r="BJ28" s="28">
        <v>1093</v>
      </c>
      <c r="BK28" s="28">
        <v>506</v>
      </c>
      <c r="BL28" s="28">
        <v>48106</v>
      </c>
      <c r="BM28" s="27">
        <v>53643</v>
      </c>
      <c r="BN28" s="28">
        <v>6653</v>
      </c>
      <c r="BO28" s="27">
        <v>8331</v>
      </c>
      <c r="BP28" s="27">
        <v>55</v>
      </c>
      <c r="BQ28" s="27">
        <v>10</v>
      </c>
    </row>
  </sheetData>
  <sheetProtection/>
  <mergeCells count="38">
    <mergeCell ref="B1:O1"/>
    <mergeCell ref="AX4:AY4"/>
    <mergeCell ref="P4:Q4"/>
    <mergeCell ref="M2:N2"/>
    <mergeCell ref="T4:U4"/>
    <mergeCell ref="AH4:AI4"/>
    <mergeCell ref="AJ4:AK4"/>
    <mergeCell ref="AR4:AS4"/>
    <mergeCell ref="F4:I4"/>
    <mergeCell ref="AL4:AM4"/>
    <mergeCell ref="BP4:BQ4"/>
    <mergeCell ref="BL4:BM4"/>
    <mergeCell ref="AN4:AO4"/>
    <mergeCell ref="AP4:AQ4"/>
    <mergeCell ref="BB3:BC4"/>
    <mergeCell ref="BN4:BO4"/>
    <mergeCell ref="BF3:BQ3"/>
    <mergeCell ref="BD3:BE4"/>
    <mergeCell ref="BF4:BG4"/>
    <mergeCell ref="AT4:AU4"/>
    <mergeCell ref="BJ4:BK4"/>
    <mergeCell ref="AZ3:BA4"/>
    <mergeCell ref="BH4:BI4"/>
    <mergeCell ref="AV4:AW4"/>
    <mergeCell ref="A3:A5"/>
    <mergeCell ref="B3:E4"/>
    <mergeCell ref="AF3:AY3"/>
    <mergeCell ref="F3:O3"/>
    <mergeCell ref="AD4:AE4"/>
    <mergeCell ref="X4:Y4"/>
    <mergeCell ref="Z4:AA4"/>
    <mergeCell ref="J4:K4"/>
    <mergeCell ref="AF4:AG4"/>
    <mergeCell ref="R4:S4"/>
    <mergeCell ref="AB4:AC4"/>
    <mergeCell ref="L4:M4"/>
    <mergeCell ref="N4:O4"/>
    <mergeCell ref="V4:W4"/>
  </mergeCells>
  <printOptions horizontalCentered="1" verticalCentered="1"/>
  <pageMargins left="0.21" right="0.23" top="0.3" bottom="0" header="0.31496062992125984" footer="0.31496062992125984"/>
  <pageSetup horizontalDpi="600" verticalDpi="600" orientation="landscape" paperSize="9" scale="92" r:id="rId1"/>
  <colBreaks count="3" manualBreakCount="3">
    <brk id="15" max="27" man="1"/>
    <brk id="31" max="27" man="1"/>
    <brk id="5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23.75390625" style="0" customWidth="1"/>
    <col min="2" max="2" width="9.75390625" style="0" customWidth="1"/>
    <col min="3" max="3" width="11.25390625" style="0" customWidth="1"/>
    <col min="4" max="4" width="6.375" style="0" customWidth="1"/>
    <col min="5" max="5" width="16.75390625" style="0" customWidth="1"/>
    <col min="6" max="6" width="18.125" style="0" customWidth="1"/>
  </cols>
  <sheetData>
    <row r="1" spans="1:6" ht="18.75">
      <c r="A1" s="31"/>
      <c r="B1" s="32"/>
      <c r="C1" s="32"/>
      <c r="D1" s="32"/>
      <c r="E1" s="32"/>
      <c r="F1" s="32"/>
    </row>
    <row r="2" spans="1:6" ht="18.75">
      <c r="A2" s="136" t="s">
        <v>63</v>
      </c>
      <c r="B2" s="136"/>
      <c r="C2" s="136"/>
      <c r="D2" s="136"/>
      <c r="E2" s="136"/>
      <c r="F2" s="33">
        <v>43250</v>
      </c>
    </row>
    <row r="3" spans="1:6" ht="19.5" thickBot="1">
      <c r="A3" s="32"/>
      <c r="B3" s="32"/>
      <c r="C3" s="32"/>
      <c r="D3" s="32"/>
      <c r="E3" s="32"/>
      <c r="F3" s="34" t="s">
        <v>64</v>
      </c>
    </row>
    <row r="4" spans="1:6" ht="12.75">
      <c r="A4" s="137" t="s">
        <v>65</v>
      </c>
      <c r="B4" s="140" t="s">
        <v>66</v>
      </c>
      <c r="C4" s="141"/>
      <c r="D4" s="142"/>
      <c r="E4" s="146" t="s">
        <v>67</v>
      </c>
      <c r="F4" s="133" t="s">
        <v>68</v>
      </c>
    </row>
    <row r="5" spans="1:6" ht="12.75">
      <c r="A5" s="138"/>
      <c r="B5" s="143"/>
      <c r="C5" s="144"/>
      <c r="D5" s="145"/>
      <c r="E5" s="147"/>
      <c r="F5" s="134"/>
    </row>
    <row r="6" spans="1:6" ht="33.75" customHeight="1" thickBot="1">
      <c r="A6" s="139"/>
      <c r="B6" s="37" t="s">
        <v>40</v>
      </c>
      <c r="C6" s="38" t="s">
        <v>41</v>
      </c>
      <c r="D6" s="39" t="s">
        <v>5</v>
      </c>
      <c r="E6" s="148"/>
      <c r="F6" s="135"/>
    </row>
    <row r="7" spans="1:6" ht="18.75">
      <c r="A7" s="35"/>
      <c r="B7" s="40"/>
      <c r="C7" s="41"/>
      <c r="D7" s="42"/>
      <c r="E7" s="36"/>
      <c r="F7" s="43"/>
    </row>
    <row r="8" spans="1:6" ht="18.75">
      <c r="A8" s="44" t="s">
        <v>6</v>
      </c>
      <c r="B8" s="45"/>
      <c r="C8" s="46"/>
      <c r="D8" s="47"/>
      <c r="E8" s="48"/>
      <c r="F8" s="49"/>
    </row>
    <row r="9" spans="1:6" ht="18.75">
      <c r="A9" s="44" t="s">
        <v>69</v>
      </c>
      <c r="B9" s="50">
        <v>3553</v>
      </c>
      <c r="C9" s="51">
        <v>1881</v>
      </c>
      <c r="D9" s="52">
        <f aca="true" t="shared" si="0" ref="D9:D28">C9/B9*100</f>
        <v>52.94117647058824</v>
      </c>
      <c r="E9" s="48">
        <v>2245</v>
      </c>
      <c r="F9" s="49">
        <v>1041</v>
      </c>
    </row>
    <row r="10" spans="1:6" ht="18.75">
      <c r="A10" s="44" t="s">
        <v>70</v>
      </c>
      <c r="B10" s="50">
        <v>8980</v>
      </c>
      <c r="C10" s="51">
        <v>3917</v>
      </c>
      <c r="D10" s="53">
        <f t="shared" si="0"/>
        <v>43.61915367483296</v>
      </c>
      <c r="E10" s="48">
        <v>8575</v>
      </c>
      <c r="F10" s="49"/>
    </row>
    <row r="11" spans="1:6" ht="18.75">
      <c r="A11" s="44" t="s">
        <v>7</v>
      </c>
      <c r="B11" s="50">
        <v>3276</v>
      </c>
      <c r="C11" s="51">
        <v>3276</v>
      </c>
      <c r="D11" s="53">
        <f t="shared" si="0"/>
        <v>100</v>
      </c>
      <c r="E11" s="51">
        <v>2310</v>
      </c>
      <c r="F11" s="110"/>
    </row>
    <row r="12" spans="1:6" ht="18.75">
      <c r="A12" s="44" t="s">
        <v>8</v>
      </c>
      <c r="B12" s="50">
        <v>12319</v>
      </c>
      <c r="C12" s="51">
        <v>6230</v>
      </c>
      <c r="D12" s="53">
        <f t="shared" si="0"/>
        <v>50.572286711583736</v>
      </c>
      <c r="E12" s="51">
        <v>9120</v>
      </c>
      <c r="F12" s="110"/>
    </row>
    <row r="13" spans="1:6" ht="18.75">
      <c r="A13" s="44" t="s">
        <v>71</v>
      </c>
      <c r="B13" s="50">
        <v>9371</v>
      </c>
      <c r="C13" s="51">
        <v>6170</v>
      </c>
      <c r="D13" s="53">
        <f t="shared" si="0"/>
        <v>65.84142567495465</v>
      </c>
      <c r="E13" s="51">
        <v>10200</v>
      </c>
      <c r="F13" s="110"/>
    </row>
    <row r="14" spans="1:6" ht="18.75">
      <c r="A14" s="44" t="s">
        <v>9</v>
      </c>
      <c r="B14" s="50">
        <v>15268</v>
      </c>
      <c r="C14" s="51">
        <v>5726</v>
      </c>
      <c r="D14" s="53">
        <f t="shared" si="0"/>
        <v>37.50327482315955</v>
      </c>
      <c r="E14" s="51">
        <v>13774</v>
      </c>
      <c r="F14" s="110"/>
    </row>
    <row r="15" spans="1:6" ht="18.75">
      <c r="A15" s="44" t="s">
        <v>10</v>
      </c>
      <c r="B15" s="50">
        <v>37190</v>
      </c>
      <c r="C15" s="51">
        <v>27965</v>
      </c>
      <c r="D15" s="53">
        <f t="shared" si="0"/>
        <v>75.19494487765527</v>
      </c>
      <c r="E15" s="51">
        <v>26624</v>
      </c>
      <c r="F15" s="110"/>
    </row>
    <row r="16" spans="1:6" ht="18.75">
      <c r="A16" s="44" t="s">
        <v>11</v>
      </c>
      <c r="B16" s="50">
        <v>11276</v>
      </c>
      <c r="C16" s="51">
        <v>2000</v>
      </c>
      <c r="D16" s="53">
        <f t="shared" si="0"/>
        <v>17.7367860943597</v>
      </c>
      <c r="E16" s="51">
        <v>4500</v>
      </c>
      <c r="F16" s="110"/>
    </row>
    <row r="17" spans="1:6" ht="18.75">
      <c r="A17" s="44" t="s">
        <v>12</v>
      </c>
      <c r="B17" s="50">
        <v>12446.5</v>
      </c>
      <c r="C17" s="51">
        <v>9500</v>
      </c>
      <c r="D17" s="53">
        <f t="shared" si="0"/>
        <v>76.32667818262162</v>
      </c>
      <c r="E17" s="51">
        <v>16658</v>
      </c>
      <c r="F17" s="110"/>
    </row>
    <row r="18" spans="1:6" ht="18.75">
      <c r="A18" s="44" t="s">
        <v>13</v>
      </c>
      <c r="B18" s="50">
        <v>9683</v>
      </c>
      <c r="C18" s="51">
        <v>9056</v>
      </c>
      <c r="D18" s="53">
        <f t="shared" si="0"/>
        <v>93.52473407001962</v>
      </c>
      <c r="E18" s="51">
        <v>15430</v>
      </c>
      <c r="F18" s="110">
        <v>1017</v>
      </c>
    </row>
    <row r="19" spans="1:6" ht="18.75">
      <c r="A19" s="44" t="s">
        <v>14</v>
      </c>
      <c r="B19" s="50">
        <v>7500</v>
      </c>
      <c r="C19" s="51">
        <v>2540</v>
      </c>
      <c r="D19" s="53">
        <f t="shared" si="0"/>
        <v>33.86666666666667</v>
      </c>
      <c r="E19" s="109">
        <v>4620</v>
      </c>
      <c r="F19" s="110"/>
    </row>
    <row r="20" spans="1:6" ht="18.75">
      <c r="A20" s="44" t="s">
        <v>72</v>
      </c>
      <c r="B20" s="50">
        <v>13350</v>
      </c>
      <c r="C20" s="51">
        <v>1750</v>
      </c>
      <c r="D20" s="53">
        <f t="shared" si="0"/>
        <v>13.108614232209737</v>
      </c>
      <c r="E20" s="48">
        <v>8420</v>
      </c>
      <c r="F20" s="49"/>
    </row>
    <row r="21" spans="1:6" ht="18.75">
      <c r="A21" s="44" t="s">
        <v>15</v>
      </c>
      <c r="B21" s="50">
        <v>4024</v>
      </c>
      <c r="C21" s="51">
        <v>1340</v>
      </c>
      <c r="D21" s="53">
        <f t="shared" si="0"/>
        <v>33.30019880715705</v>
      </c>
      <c r="E21" s="48">
        <v>3496</v>
      </c>
      <c r="F21" s="49">
        <v>305</v>
      </c>
    </row>
    <row r="22" spans="1:6" ht="18.75">
      <c r="A22" s="44" t="s">
        <v>16</v>
      </c>
      <c r="B22" s="50">
        <v>6511</v>
      </c>
      <c r="C22" s="51">
        <v>350</v>
      </c>
      <c r="D22" s="53">
        <f t="shared" si="0"/>
        <v>5.375518353555521</v>
      </c>
      <c r="E22" s="48">
        <v>2300</v>
      </c>
      <c r="F22" s="49">
        <v>800</v>
      </c>
    </row>
    <row r="23" spans="1:6" ht="18.75">
      <c r="A23" s="44" t="s">
        <v>73</v>
      </c>
      <c r="B23" s="50">
        <v>8463</v>
      </c>
      <c r="C23" s="51">
        <v>8000</v>
      </c>
      <c r="D23" s="53">
        <f t="shared" si="0"/>
        <v>94.5291267871913</v>
      </c>
      <c r="E23" s="48">
        <v>9600</v>
      </c>
      <c r="F23" s="49"/>
    </row>
    <row r="24" spans="1:6" ht="18.75">
      <c r="A24" s="44" t="s">
        <v>74</v>
      </c>
      <c r="B24" s="50">
        <v>7255</v>
      </c>
      <c r="C24" s="51">
        <v>3260</v>
      </c>
      <c r="D24" s="53">
        <f t="shared" si="0"/>
        <v>44.934527911784976</v>
      </c>
      <c r="E24" s="48">
        <v>12110</v>
      </c>
      <c r="F24" s="49"/>
    </row>
    <row r="25" spans="1:6" ht="18.75">
      <c r="A25" s="44" t="s">
        <v>17</v>
      </c>
      <c r="B25" s="50">
        <v>8922</v>
      </c>
      <c r="C25" s="51">
        <v>1840</v>
      </c>
      <c r="D25" s="53">
        <f t="shared" si="0"/>
        <v>20.623178659493387</v>
      </c>
      <c r="E25" s="48">
        <v>2600</v>
      </c>
      <c r="F25" s="49"/>
    </row>
    <row r="26" spans="1:6" ht="18.75">
      <c r="A26" s="44" t="s">
        <v>18</v>
      </c>
      <c r="B26" s="50">
        <v>6272</v>
      </c>
      <c r="C26" s="51">
        <v>6085</v>
      </c>
      <c r="D26" s="53">
        <f t="shared" si="0"/>
        <v>97.01849489795919</v>
      </c>
      <c r="E26" s="48">
        <v>14003</v>
      </c>
      <c r="F26" s="49"/>
    </row>
    <row r="27" spans="1:6" ht="18.75">
      <c r="A27" s="44" t="s">
        <v>75</v>
      </c>
      <c r="B27" s="50">
        <v>15256</v>
      </c>
      <c r="C27" s="51">
        <v>7800</v>
      </c>
      <c r="D27" s="53">
        <f t="shared" si="0"/>
        <v>51.12742527530152</v>
      </c>
      <c r="E27" s="48">
        <v>12500</v>
      </c>
      <c r="F27" s="49"/>
    </row>
    <row r="28" spans="1:6" ht="18.75">
      <c r="A28" s="44" t="s">
        <v>19</v>
      </c>
      <c r="B28" s="50">
        <v>21026</v>
      </c>
      <c r="C28" s="51">
        <v>13277</v>
      </c>
      <c r="D28" s="53">
        <f t="shared" si="0"/>
        <v>63.145629220964516</v>
      </c>
      <c r="E28" s="48">
        <v>42964</v>
      </c>
      <c r="F28" s="49"/>
    </row>
    <row r="29" spans="1:6" ht="19.5" thickBot="1">
      <c r="A29" s="54"/>
      <c r="B29" s="55"/>
      <c r="C29" s="56"/>
      <c r="D29" s="57"/>
      <c r="E29" s="58"/>
      <c r="F29" s="59"/>
    </row>
    <row r="30" spans="1:6" ht="19.5" thickBot="1">
      <c r="A30" s="60" t="s">
        <v>44</v>
      </c>
      <c r="B30" s="61">
        <f>SUM(B8:B28)</f>
        <v>221941.5</v>
      </c>
      <c r="C30" s="61">
        <f>SUM(C8:C28)</f>
        <v>121963</v>
      </c>
      <c r="D30" s="57">
        <f>C30/B30*100</f>
        <v>54.95276908554732</v>
      </c>
      <c r="E30" s="62">
        <f>SUM(E8:E29)</f>
        <v>222049</v>
      </c>
      <c r="F30" s="62">
        <f>SUM(F8:F29)</f>
        <v>3163</v>
      </c>
    </row>
  </sheetData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2">
      <selection activeCell="F15" sqref="F15"/>
    </sheetView>
  </sheetViews>
  <sheetFormatPr defaultColWidth="8.875" defaultRowHeight="12.75"/>
  <cols>
    <col min="1" max="1" width="19.25390625" style="2" customWidth="1"/>
    <col min="2" max="2" width="7.875" style="2" customWidth="1"/>
    <col min="3" max="3" width="7.375" style="2" customWidth="1"/>
    <col min="4" max="4" width="7.625" style="2" customWidth="1"/>
    <col min="5" max="5" width="9.25390625" style="2" customWidth="1"/>
    <col min="6" max="6" width="9.375" style="2" customWidth="1"/>
    <col min="7" max="7" width="6.75390625" style="2" customWidth="1"/>
    <col min="8" max="8" width="6.875" style="2" customWidth="1"/>
    <col min="9" max="9" width="6.625" style="2" customWidth="1"/>
    <col min="10" max="10" width="6.75390625" style="2" customWidth="1"/>
    <col min="11" max="11" width="7.375" style="2" customWidth="1"/>
    <col min="12" max="12" width="8.125" style="2" customWidth="1"/>
    <col min="13" max="13" width="8.25390625" style="2" customWidth="1"/>
    <col min="14" max="14" width="8.625" style="2" customWidth="1"/>
    <col min="15" max="15" width="7.00390625" style="2" customWidth="1"/>
    <col min="16" max="16" width="7.25390625" style="2" customWidth="1"/>
    <col min="17" max="16384" width="8.875" style="2" customWidth="1"/>
  </cols>
  <sheetData>
    <row r="1" spans="1:16" ht="15.75">
      <c r="A1" s="63"/>
      <c r="B1" s="149" t="s">
        <v>76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2">
        <v>43250</v>
      </c>
      <c r="P1" s="152"/>
    </row>
    <row r="2" spans="1:16" ht="16.5" thickBot="1">
      <c r="A2" s="63" t="s">
        <v>77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64"/>
      <c r="P2" s="64"/>
    </row>
    <row r="3" spans="1:16" ht="15.75" thickBot="1">
      <c r="A3" s="153" t="s">
        <v>78</v>
      </c>
      <c r="B3" s="156" t="s">
        <v>79</v>
      </c>
      <c r="C3" s="157"/>
      <c r="D3" s="158"/>
      <c r="E3" s="159" t="s">
        <v>80</v>
      </c>
      <c r="F3" s="160"/>
      <c r="G3" s="160"/>
      <c r="H3" s="160"/>
      <c r="I3" s="160"/>
      <c r="J3" s="161"/>
      <c r="K3" s="165" t="s">
        <v>81</v>
      </c>
      <c r="L3" s="166"/>
      <c r="M3" s="167" t="s">
        <v>82</v>
      </c>
      <c r="N3" s="168"/>
      <c r="O3" s="168"/>
      <c r="P3" s="169"/>
    </row>
    <row r="4" spans="1:16" ht="15.75" thickBot="1">
      <c r="A4" s="154"/>
      <c r="B4" s="170" t="s">
        <v>83</v>
      </c>
      <c r="C4" s="171" t="s">
        <v>84</v>
      </c>
      <c r="D4" s="172"/>
      <c r="E4" s="162"/>
      <c r="F4" s="163"/>
      <c r="G4" s="163"/>
      <c r="H4" s="163"/>
      <c r="I4" s="163"/>
      <c r="J4" s="164"/>
      <c r="K4" s="156" t="s">
        <v>85</v>
      </c>
      <c r="L4" s="158"/>
      <c r="M4" s="173" t="s">
        <v>86</v>
      </c>
      <c r="N4" s="174"/>
      <c r="O4" s="174" t="s">
        <v>33</v>
      </c>
      <c r="P4" s="175"/>
    </row>
    <row r="5" spans="1:16" ht="15.75" thickBot="1">
      <c r="A5" s="154"/>
      <c r="B5" s="170"/>
      <c r="C5" s="176" t="s">
        <v>87</v>
      </c>
      <c r="D5" s="177"/>
      <c r="E5" s="178" t="s">
        <v>88</v>
      </c>
      <c r="F5" s="179"/>
      <c r="G5" s="180" t="s">
        <v>89</v>
      </c>
      <c r="H5" s="181"/>
      <c r="I5" s="180" t="s">
        <v>90</v>
      </c>
      <c r="J5" s="182"/>
      <c r="K5" s="183" t="s">
        <v>91</v>
      </c>
      <c r="L5" s="184"/>
      <c r="M5" s="183" t="s">
        <v>89</v>
      </c>
      <c r="N5" s="185"/>
      <c r="O5" s="185" t="s">
        <v>89</v>
      </c>
      <c r="P5" s="184"/>
    </row>
    <row r="6" spans="1:16" ht="15.75" thickBot="1">
      <c r="A6" s="155"/>
      <c r="B6" s="155"/>
      <c r="C6" s="65" t="s">
        <v>96</v>
      </c>
      <c r="D6" s="65" t="s">
        <v>97</v>
      </c>
      <c r="E6" s="66" t="s">
        <v>92</v>
      </c>
      <c r="F6" s="67" t="s">
        <v>93</v>
      </c>
      <c r="G6" s="66" t="s">
        <v>92</v>
      </c>
      <c r="H6" s="67" t="s">
        <v>93</v>
      </c>
      <c r="I6" s="66" t="s">
        <v>92</v>
      </c>
      <c r="J6" s="67" t="s">
        <v>93</v>
      </c>
      <c r="K6" s="66" t="s">
        <v>92</v>
      </c>
      <c r="L6" s="67" t="s">
        <v>93</v>
      </c>
      <c r="M6" s="66" t="s">
        <v>92</v>
      </c>
      <c r="N6" s="67" t="s">
        <v>93</v>
      </c>
      <c r="O6" s="66" t="s">
        <v>92</v>
      </c>
      <c r="P6" s="67" t="s">
        <v>93</v>
      </c>
    </row>
    <row r="7" spans="1:16" ht="14.25" customHeight="1">
      <c r="A7" s="68" t="s">
        <v>6</v>
      </c>
      <c r="B7" s="69">
        <v>63</v>
      </c>
      <c r="C7" s="69">
        <v>63</v>
      </c>
      <c r="D7" s="69">
        <v>63</v>
      </c>
      <c r="E7" s="70">
        <v>63.5</v>
      </c>
      <c r="F7" s="71">
        <v>50.8</v>
      </c>
      <c r="G7" s="70">
        <v>0.5</v>
      </c>
      <c r="H7" s="71">
        <v>0.4</v>
      </c>
      <c r="I7" s="72">
        <v>0.3</v>
      </c>
      <c r="J7" s="73">
        <v>0.3</v>
      </c>
      <c r="K7" s="74">
        <f aca="true" t="shared" si="0" ref="K7:K29">G7/D7*1000</f>
        <v>7.936507936507936</v>
      </c>
      <c r="L7" s="75">
        <v>7.142857142857143</v>
      </c>
      <c r="M7" s="76"/>
      <c r="N7" s="77">
        <v>17.5</v>
      </c>
      <c r="O7" s="78"/>
      <c r="P7" s="77">
        <v>0.5</v>
      </c>
    </row>
    <row r="8" spans="1:16" ht="15">
      <c r="A8" s="79" t="s">
        <v>28</v>
      </c>
      <c r="B8" s="80">
        <v>1191</v>
      </c>
      <c r="C8" s="80">
        <v>1143</v>
      </c>
      <c r="D8" s="80">
        <v>1143</v>
      </c>
      <c r="E8" s="70">
        <v>1533</v>
      </c>
      <c r="F8" s="71">
        <v>1530</v>
      </c>
      <c r="G8" s="70">
        <v>13</v>
      </c>
      <c r="H8" s="71">
        <v>12.8</v>
      </c>
      <c r="I8" s="70">
        <v>10.8</v>
      </c>
      <c r="J8" s="71">
        <v>10.5</v>
      </c>
      <c r="K8" s="74">
        <f t="shared" si="0"/>
        <v>11.373578302712161</v>
      </c>
      <c r="L8" s="81">
        <v>11.3</v>
      </c>
      <c r="M8" s="76">
        <v>271</v>
      </c>
      <c r="N8" s="76">
        <v>271</v>
      </c>
      <c r="O8" s="82">
        <v>3</v>
      </c>
      <c r="P8" s="76">
        <v>3</v>
      </c>
    </row>
    <row r="9" spans="1:16" ht="15">
      <c r="A9" s="83" t="s">
        <v>29</v>
      </c>
      <c r="B9" s="80">
        <v>1130</v>
      </c>
      <c r="C9" s="80">
        <v>1130</v>
      </c>
      <c r="D9" s="80">
        <v>1130</v>
      </c>
      <c r="E9" s="70">
        <v>2079.7</v>
      </c>
      <c r="F9" s="71">
        <v>2076</v>
      </c>
      <c r="G9" s="70">
        <v>14.2</v>
      </c>
      <c r="H9" s="71">
        <v>12.5</v>
      </c>
      <c r="I9" s="70">
        <v>12.6</v>
      </c>
      <c r="J9" s="71">
        <v>11.9</v>
      </c>
      <c r="K9" s="74">
        <f t="shared" si="0"/>
        <v>12.566371681415928</v>
      </c>
      <c r="L9" s="81">
        <v>12.5</v>
      </c>
      <c r="M9" s="76">
        <v>606</v>
      </c>
      <c r="N9" s="76">
        <v>604</v>
      </c>
      <c r="O9" s="82">
        <v>4</v>
      </c>
      <c r="P9" s="76">
        <v>4</v>
      </c>
    </row>
    <row r="10" spans="1:16" ht="15">
      <c r="A10" s="79" t="s">
        <v>7</v>
      </c>
      <c r="B10" s="80">
        <v>395</v>
      </c>
      <c r="C10" s="80">
        <v>395</v>
      </c>
      <c r="D10" s="80">
        <v>395</v>
      </c>
      <c r="E10" s="70">
        <v>482.4</v>
      </c>
      <c r="F10" s="71">
        <v>395.9</v>
      </c>
      <c r="G10" s="70">
        <v>2.8</v>
      </c>
      <c r="H10" s="71">
        <v>3.7</v>
      </c>
      <c r="I10" s="70">
        <v>2.7</v>
      </c>
      <c r="J10" s="71">
        <v>3.6</v>
      </c>
      <c r="K10" s="74">
        <f t="shared" si="0"/>
        <v>7.0886075949367084</v>
      </c>
      <c r="L10" s="81">
        <v>9.7</v>
      </c>
      <c r="M10" s="77">
        <v>372</v>
      </c>
      <c r="N10" s="76">
        <v>266</v>
      </c>
      <c r="O10" s="82">
        <v>3</v>
      </c>
      <c r="P10" s="76">
        <v>3</v>
      </c>
    </row>
    <row r="11" spans="1:16" ht="15">
      <c r="A11" s="79" t="s">
        <v>8</v>
      </c>
      <c r="B11" s="80">
        <v>690</v>
      </c>
      <c r="C11" s="80">
        <v>690</v>
      </c>
      <c r="D11" s="80">
        <v>690</v>
      </c>
      <c r="E11" s="70">
        <v>1210.7</v>
      </c>
      <c r="F11" s="71">
        <v>1156.4</v>
      </c>
      <c r="G11" s="70">
        <v>6.9</v>
      </c>
      <c r="H11" s="71">
        <v>6.7</v>
      </c>
      <c r="I11" s="70">
        <v>6.1</v>
      </c>
      <c r="J11" s="71">
        <v>5.9</v>
      </c>
      <c r="K11" s="74">
        <f t="shared" si="0"/>
        <v>10</v>
      </c>
      <c r="L11" s="81">
        <v>9.8</v>
      </c>
      <c r="M11" s="76">
        <v>345</v>
      </c>
      <c r="N11" s="76">
        <v>319</v>
      </c>
      <c r="O11" s="82">
        <v>4</v>
      </c>
      <c r="P11" s="76">
        <v>3</v>
      </c>
    </row>
    <row r="12" spans="1:16" ht="15">
      <c r="A12" s="83" t="s">
        <v>71</v>
      </c>
      <c r="B12" s="80">
        <v>473</v>
      </c>
      <c r="C12" s="80">
        <v>476</v>
      </c>
      <c r="D12" s="80">
        <v>476</v>
      </c>
      <c r="E12" s="70">
        <v>794.4</v>
      </c>
      <c r="F12" s="71">
        <v>749.5</v>
      </c>
      <c r="G12" s="70">
        <v>6.9</v>
      </c>
      <c r="H12" s="71">
        <v>6.9</v>
      </c>
      <c r="I12" s="70">
        <v>6</v>
      </c>
      <c r="J12" s="71">
        <v>6.2</v>
      </c>
      <c r="K12" s="74">
        <f t="shared" si="0"/>
        <v>14.495798319327731</v>
      </c>
      <c r="L12" s="81">
        <v>14.5</v>
      </c>
      <c r="M12" s="76">
        <v>512.9</v>
      </c>
      <c r="N12" s="76">
        <v>566.7</v>
      </c>
      <c r="O12" s="82">
        <v>8.3</v>
      </c>
      <c r="P12" s="76">
        <v>7.5</v>
      </c>
    </row>
    <row r="13" spans="1:16" ht="15">
      <c r="A13" s="83" t="s">
        <v>9</v>
      </c>
      <c r="B13" s="80">
        <v>733</v>
      </c>
      <c r="C13" s="80">
        <v>751</v>
      </c>
      <c r="D13" s="80">
        <v>751</v>
      </c>
      <c r="E13" s="70">
        <v>1038.6</v>
      </c>
      <c r="F13" s="71">
        <v>1026.8</v>
      </c>
      <c r="G13" s="70">
        <v>10.1</v>
      </c>
      <c r="H13" s="71">
        <v>9.9</v>
      </c>
      <c r="I13" s="70">
        <v>9.6</v>
      </c>
      <c r="J13" s="71">
        <v>9.5</v>
      </c>
      <c r="K13" s="74">
        <f t="shared" si="0"/>
        <v>13.448735019973368</v>
      </c>
      <c r="L13" s="81">
        <v>10.3</v>
      </c>
      <c r="M13" s="76">
        <v>503</v>
      </c>
      <c r="N13" s="77">
        <v>477</v>
      </c>
      <c r="O13" s="82">
        <v>3.5</v>
      </c>
      <c r="P13" s="76">
        <v>3</v>
      </c>
    </row>
    <row r="14" spans="1:16" ht="15">
      <c r="A14" s="79" t="s">
        <v>10</v>
      </c>
      <c r="B14" s="80">
        <v>2742</v>
      </c>
      <c r="C14" s="80">
        <v>2742</v>
      </c>
      <c r="D14" s="80">
        <v>2742</v>
      </c>
      <c r="E14" s="70">
        <v>1656.9</v>
      </c>
      <c r="F14" s="71">
        <v>1691</v>
      </c>
      <c r="G14" s="70">
        <v>25</v>
      </c>
      <c r="H14" s="71">
        <v>25.9</v>
      </c>
      <c r="I14" s="70">
        <v>21</v>
      </c>
      <c r="J14" s="71">
        <v>21</v>
      </c>
      <c r="K14" s="74">
        <f t="shared" si="0"/>
        <v>9.11743253099927</v>
      </c>
      <c r="L14" s="81">
        <v>9.4</v>
      </c>
      <c r="M14" s="77">
        <v>220</v>
      </c>
      <c r="N14" s="76">
        <v>220</v>
      </c>
      <c r="O14" s="82">
        <v>10</v>
      </c>
      <c r="P14" s="76">
        <v>10</v>
      </c>
    </row>
    <row r="15" spans="1:16" ht="15">
      <c r="A15" s="79" t="s">
        <v>11</v>
      </c>
      <c r="B15" s="80">
        <v>549</v>
      </c>
      <c r="C15" s="80">
        <v>559</v>
      </c>
      <c r="D15" s="80">
        <v>559</v>
      </c>
      <c r="E15" s="70">
        <v>679.1</v>
      </c>
      <c r="F15" s="71">
        <v>833.1</v>
      </c>
      <c r="G15" s="70">
        <v>5.5</v>
      </c>
      <c r="H15" s="71">
        <v>7</v>
      </c>
      <c r="I15" s="70">
        <v>5</v>
      </c>
      <c r="J15" s="71">
        <v>6.5</v>
      </c>
      <c r="K15" s="74">
        <f t="shared" si="0"/>
        <v>9.838998211091235</v>
      </c>
      <c r="L15" s="81">
        <v>9.8</v>
      </c>
      <c r="M15" s="76">
        <v>38.7</v>
      </c>
      <c r="N15" s="76">
        <v>38.1</v>
      </c>
      <c r="O15" s="82">
        <v>0.3</v>
      </c>
      <c r="P15" s="76">
        <v>0.3</v>
      </c>
    </row>
    <row r="16" spans="1:16" ht="15" customHeight="1">
      <c r="A16" s="79" t="s">
        <v>12</v>
      </c>
      <c r="B16" s="80">
        <v>643</v>
      </c>
      <c r="C16" s="80">
        <v>605</v>
      </c>
      <c r="D16" s="80">
        <v>605</v>
      </c>
      <c r="E16" s="70">
        <v>998</v>
      </c>
      <c r="F16" s="71">
        <v>1047.4</v>
      </c>
      <c r="G16" s="70">
        <v>8</v>
      </c>
      <c r="H16" s="71">
        <v>8.4</v>
      </c>
      <c r="I16" s="70">
        <v>7.6</v>
      </c>
      <c r="J16" s="71">
        <v>7.3</v>
      </c>
      <c r="K16" s="74">
        <f t="shared" si="0"/>
        <v>13.223140495867769</v>
      </c>
      <c r="L16" s="81">
        <v>14</v>
      </c>
      <c r="M16" s="76">
        <v>1594</v>
      </c>
      <c r="N16" s="76">
        <v>1515</v>
      </c>
      <c r="O16" s="82">
        <v>12</v>
      </c>
      <c r="P16" s="76">
        <v>15</v>
      </c>
    </row>
    <row r="17" spans="1:16" ht="15">
      <c r="A17" s="83" t="s">
        <v>13</v>
      </c>
      <c r="B17" s="80">
        <v>980</v>
      </c>
      <c r="C17" s="80">
        <v>1000</v>
      </c>
      <c r="D17" s="80">
        <v>1000</v>
      </c>
      <c r="E17" s="70">
        <v>2453.8</v>
      </c>
      <c r="F17" s="71">
        <v>2228.6</v>
      </c>
      <c r="G17" s="70">
        <v>19.9</v>
      </c>
      <c r="H17" s="71">
        <v>18.8</v>
      </c>
      <c r="I17" s="70">
        <v>19.6</v>
      </c>
      <c r="J17" s="71">
        <v>18.4</v>
      </c>
      <c r="K17" s="74">
        <f t="shared" si="0"/>
        <v>19.9</v>
      </c>
      <c r="L17" s="81">
        <v>19.1</v>
      </c>
      <c r="M17" s="76">
        <v>795</v>
      </c>
      <c r="N17" s="76">
        <v>681</v>
      </c>
      <c r="O17" s="82">
        <v>5</v>
      </c>
      <c r="P17" s="76">
        <v>5</v>
      </c>
    </row>
    <row r="18" spans="1:16" ht="15">
      <c r="A18" s="79" t="s">
        <v>14</v>
      </c>
      <c r="B18" s="80">
        <v>562</v>
      </c>
      <c r="C18" s="80">
        <v>550</v>
      </c>
      <c r="D18" s="80">
        <v>550</v>
      </c>
      <c r="E18" s="70">
        <v>823</v>
      </c>
      <c r="F18" s="71">
        <v>801.8</v>
      </c>
      <c r="G18" s="70">
        <v>5.4</v>
      </c>
      <c r="H18" s="71">
        <v>5</v>
      </c>
      <c r="I18" s="70">
        <v>5</v>
      </c>
      <c r="J18" s="71">
        <v>4.5</v>
      </c>
      <c r="K18" s="74">
        <f t="shared" si="0"/>
        <v>9.81818181818182</v>
      </c>
      <c r="L18" s="81">
        <v>9.7</v>
      </c>
      <c r="M18" s="77">
        <v>629</v>
      </c>
      <c r="N18" s="76">
        <v>606.2</v>
      </c>
      <c r="O18" s="82">
        <v>10</v>
      </c>
      <c r="P18" s="76">
        <v>8.8</v>
      </c>
    </row>
    <row r="19" spans="1:16" ht="15">
      <c r="A19" s="79" t="s">
        <v>30</v>
      </c>
      <c r="B19" s="80">
        <v>1293</v>
      </c>
      <c r="C19" s="80">
        <v>1243</v>
      </c>
      <c r="D19" s="80">
        <v>1243</v>
      </c>
      <c r="E19" s="70">
        <v>1691</v>
      </c>
      <c r="F19" s="71">
        <v>1690</v>
      </c>
      <c r="G19" s="70">
        <v>14.4</v>
      </c>
      <c r="H19" s="71">
        <v>13.8</v>
      </c>
      <c r="I19" s="70">
        <v>12.8</v>
      </c>
      <c r="J19" s="71">
        <v>10.7</v>
      </c>
      <c r="K19" s="74">
        <f t="shared" si="0"/>
        <v>11.584875301689461</v>
      </c>
      <c r="L19" s="81">
        <v>10.8</v>
      </c>
      <c r="M19" s="76">
        <v>537</v>
      </c>
      <c r="N19" s="77">
        <v>537</v>
      </c>
      <c r="O19" s="82">
        <v>4</v>
      </c>
      <c r="P19" s="76">
        <v>4</v>
      </c>
    </row>
    <row r="20" spans="1:16" ht="15">
      <c r="A20" s="83" t="s">
        <v>15</v>
      </c>
      <c r="B20" s="80">
        <v>1284</v>
      </c>
      <c r="C20" s="80">
        <v>1287</v>
      </c>
      <c r="D20" s="80">
        <v>1287</v>
      </c>
      <c r="E20" s="70">
        <v>1963</v>
      </c>
      <c r="F20" s="71">
        <v>2099</v>
      </c>
      <c r="G20" s="70">
        <v>14.9</v>
      </c>
      <c r="H20" s="71">
        <v>16.6</v>
      </c>
      <c r="I20" s="70">
        <v>12.6</v>
      </c>
      <c r="J20" s="71">
        <v>15</v>
      </c>
      <c r="K20" s="74">
        <f t="shared" si="0"/>
        <v>11.577311577311576</v>
      </c>
      <c r="L20" s="81">
        <v>13.1</v>
      </c>
      <c r="M20" s="76">
        <v>131.2</v>
      </c>
      <c r="N20" s="76">
        <v>112.9</v>
      </c>
      <c r="O20" s="82">
        <v>1.2</v>
      </c>
      <c r="P20" s="76">
        <v>1.2</v>
      </c>
    </row>
    <row r="21" spans="1:16" ht="15" customHeight="1">
      <c r="A21" s="79" t="s">
        <v>16</v>
      </c>
      <c r="B21" s="80">
        <v>593</v>
      </c>
      <c r="C21" s="80">
        <v>579</v>
      </c>
      <c r="D21" s="80">
        <v>579</v>
      </c>
      <c r="E21" s="70">
        <v>611.8</v>
      </c>
      <c r="F21" s="71">
        <v>571.5</v>
      </c>
      <c r="G21" s="70">
        <v>6.5</v>
      </c>
      <c r="H21" s="71">
        <v>6</v>
      </c>
      <c r="I21" s="70">
        <v>4.1</v>
      </c>
      <c r="J21" s="71">
        <v>4.6</v>
      </c>
      <c r="K21" s="74">
        <f t="shared" si="0"/>
        <v>11.226252158894647</v>
      </c>
      <c r="L21" s="81">
        <v>10.1</v>
      </c>
      <c r="M21" s="84">
        <v>255.6</v>
      </c>
      <c r="N21" s="84">
        <v>262.3</v>
      </c>
      <c r="O21" s="82">
        <v>1.8</v>
      </c>
      <c r="P21" s="76">
        <v>1.8</v>
      </c>
    </row>
    <row r="22" spans="1:16" ht="15">
      <c r="A22" s="83" t="s">
        <v>73</v>
      </c>
      <c r="B22" s="80">
        <v>998</v>
      </c>
      <c r="C22" s="80">
        <v>1037</v>
      </c>
      <c r="D22" s="80">
        <v>1037</v>
      </c>
      <c r="E22" s="70">
        <v>1464</v>
      </c>
      <c r="F22" s="71">
        <v>1215</v>
      </c>
      <c r="G22" s="70">
        <v>12.9</v>
      </c>
      <c r="H22" s="71">
        <v>14</v>
      </c>
      <c r="I22" s="70">
        <v>12.3</v>
      </c>
      <c r="J22" s="71">
        <v>13.1</v>
      </c>
      <c r="K22" s="74">
        <f t="shared" si="0"/>
        <v>12.439729990356799</v>
      </c>
      <c r="L22" s="81">
        <v>14</v>
      </c>
      <c r="M22" s="77">
        <v>1084</v>
      </c>
      <c r="N22" s="76">
        <v>1028</v>
      </c>
      <c r="O22" s="82">
        <v>7.4</v>
      </c>
      <c r="P22" s="76">
        <v>7.7</v>
      </c>
    </row>
    <row r="23" spans="1:16" ht="15">
      <c r="A23" s="79" t="s">
        <v>31</v>
      </c>
      <c r="B23" s="80">
        <v>1878</v>
      </c>
      <c r="C23" s="80">
        <v>1803</v>
      </c>
      <c r="D23" s="80">
        <v>1803</v>
      </c>
      <c r="E23" s="70">
        <v>5014</v>
      </c>
      <c r="F23" s="71">
        <v>5774</v>
      </c>
      <c r="G23" s="70">
        <v>35.2</v>
      </c>
      <c r="H23" s="71">
        <v>39</v>
      </c>
      <c r="I23" s="70">
        <v>35.3</v>
      </c>
      <c r="J23" s="71">
        <v>38.7</v>
      </c>
      <c r="K23" s="74">
        <f t="shared" si="0"/>
        <v>19.523017193566282</v>
      </c>
      <c r="L23" s="81">
        <v>20.5</v>
      </c>
      <c r="M23" s="76">
        <v>418.4</v>
      </c>
      <c r="N23" s="76">
        <v>397.5</v>
      </c>
      <c r="O23" s="82">
        <v>4.8</v>
      </c>
      <c r="P23" s="76">
        <v>4.1</v>
      </c>
    </row>
    <row r="24" spans="1:16" ht="15">
      <c r="A24" s="79" t="s">
        <v>17</v>
      </c>
      <c r="B24" s="80">
        <v>445</v>
      </c>
      <c r="C24" s="80">
        <v>445</v>
      </c>
      <c r="D24" s="80">
        <v>445</v>
      </c>
      <c r="E24" s="70">
        <v>719.1</v>
      </c>
      <c r="F24" s="71">
        <v>598.3</v>
      </c>
      <c r="G24" s="70">
        <v>4.8</v>
      </c>
      <c r="H24" s="71">
        <v>4</v>
      </c>
      <c r="I24" s="70">
        <v>2.4</v>
      </c>
      <c r="J24" s="71">
        <v>2.3</v>
      </c>
      <c r="K24" s="74">
        <f t="shared" si="0"/>
        <v>10.786516853932584</v>
      </c>
      <c r="L24" s="81">
        <v>9.9</v>
      </c>
      <c r="M24" s="76">
        <v>290.7</v>
      </c>
      <c r="N24" s="76">
        <v>286.7</v>
      </c>
      <c r="O24" s="82">
        <v>3.3</v>
      </c>
      <c r="P24" s="76">
        <v>3.3</v>
      </c>
    </row>
    <row r="25" spans="1:16" ht="15">
      <c r="A25" s="79" t="s">
        <v>18</v>
      </c>
      <c r="B25" s="80">
        <v>1440</v>
      </c>
      <c r="C25" s="80">
        <v>1478</v>
      </c>
      <c r="D25" s="80">
        <v>1478</v>
      </c>
      <c r="E25" s="70">
        <v>3332.2</v>
      </c>
      <c r="F25" s="71">
        <v>2686</v>
      </c>
      <c r="G25" s="70">
        <v>23.6</v>
      </c>
      <c r="H25" s="71">
        <v>20</v>
      </c>
      <c r="I25" s="70">
        <v>21.4</v>
      </c>
      <c r="J25" s="71">
        <v>18.7</v>
      </c>
      <c r="K25" s="74">
        <f t="shared" si="0"/>
        <v>15.967523680649528</v>
      </c>
      <c r="L25" s="81">
        <v>14.4</v>
      </c>
      <c r="M25" s="76"/>
      <c r="N25" s="77"/>
      <c r="O25" s="82"/>
      <c r="P25" s="76"/>
    </row>
    <row r="26" spans="1:16" ht="15">
      <c r="A26" s="83" t="s">
        <v>32</v>
      </c>
      <c r="B26" s="80">
        <v>537</v>
      </c>
      <c r="C26" s="80">
        <v>815</v>
      </c>
      <c r="D26" s="80">
        <v>815</v>
      </c>
      <c r="E26" s="70">
        <v>651.8</v>
      </c>
      <c r="F26" s="71">
        <v>486.6</v>
      </c>
      <c r="G26" s="70">
        <v>7.3</v>
      </c>
      <c r="H26" s="71">
        <v>5.6</v>
      </c>
      <c r="I26" s="70">
        <v>6.8</v>
      </c>
      <c r="J26" s="71">
        <v>5.2</v>
      </c>
      <c r="K26" s="74">
        <f t="shared" si="0"/>
        <v>8.957055214723926</v>
      </c>
      <c r="L26" s="81">
        <v>10.6</v>
      </c>
      <c r="M26" s="77">
        <v>1913</v>
      </c>
      <c r="N26" s="76">
        <v>2060</v>
      </c>
      <c r="O26" s="82">
        <v>10</v>
      </c>
      <c r="P26" s="76">
        <v>11</v>
      </c>
    </row>
    <row r="27" spans="1:16" ht="15">
      <c r="A27" s="83" t="s">
        <v>19</v>
      </c>
      <c r="B27" s="80">
        <v>4388</v>
      </c>
      <c r="C27" s="80">
        <v>4388</v>
      </c>
      <c r="D27" s="80">
        <v>4388</v>
      </c>
      <c r="E27" s="70">
        <v>10660</v>
      </c>
      <c r="F27" s="71">
        <v>7303</v>
      </c>
      <c r="G27" s="70">
        <v>84</v>
      </c>
      <c r="H27" s="71">
        <v>54</v>
      </c>
      <c r="I27" s="70">
        <v>68</v>
      </c>
      <c r="J27" s="71">
        <v>52</v>
      </c>
      <c r="K27" s="74">
        <f>G27/D27*1000</f>
        <v>19.143117593436646</v>
      </c>
      <c r="L27" s="81">
        <v>13.1</v>
      </c>
      <c r="M27" s="76">
        <v>785</v>
      </c>
      <c r="N27" s="76">
        <v>934</v>
      </c>
      <c r="O27" s="82">
        <v>6</v>
      </c>
      <c r="P27" s="76">
        <v>6</v>
      </c>
    </row>
    <row r="28" spans="1:16" ht="0.75" customHeight="1" thickBot="1">
      <c r="A28" s="85" t="s">
        <v>94</v>
      </c>
      <c r="B28" s="86">
        <v>100</v>
      </c>
      <c r="C28" s="87">
        <v>100</v>
      </c>
      <c r="D28" s="87">
        <v>100</v>
      </c>
      <c r="E28" s="88">
        <v>68</v>
      </c>
      <c r="F28" s="89">
        <v>0</v>
      </c>
      <c r="G28" s="88">
        <v>0.7</v>
      </c>
      <c r="H28" s="89">
        <v>0.7</v>
      </c>
      <c r="I28" s="88">
        <v>2.4</v>
      </c>
      <c r="J28" s="90">
        <v>2.4</v>
      </c>
      <c r="K28" s="91">
        <f t="shared" si="0"/>
        <v>6.999999999999999</v>
      </c>
      <c r="L28" s="92">
        <v>6.999999999999999</v>
      </c>
      <c r="M28" s="93"/>
      <c r="N28" s="94"/>
      <c r="O28" s="95"/>
      <c r="P28" s="96"/>
    </row>
    <row r="29" spans="1:16" ht="15" thickBot="1">
      <c r="A29" s="97" t="s">
        <v>95</v>
      </c>
      <c r="B29" s="98">
        <f>SUM(B7:B28)</f>
        <v>23107</v>
      </c>
      <c r="C29" s="99">
        <f>SUM(C7:C27)</f>
        <v>23179</v>
      </c>
      <c r="D29" s="99">
        <f>SUM(D7:D27)</f>
        <v>23179</v>
      </c>
      <c r="E29" s="100">
        <f>SUM(E7:E27)</f>
        <v>39920</v>
      </c>
      <c r="F29" s="101">
        <f>SUM(F7:F28)</f>
        <v>36010.7</v>
      </c>
      <c r="G29" s="100">
        <f>SUM(G7:G28)</f>
        <v>322.50000000000006</v>
      </c>
      <c r="H29" s="101">
        <f>SUM(H7:H28)</f>
        <v>291.7</v>
      </c>
      <c r="I29" s="100">
        <f>SUM(I7:I28)</f>
        <v>284.4</v>
      </c>
      <c r="J29" s="102">
        <f>SUM(J7:J28)</f>
        <v>268.29999999999995</v>
      </c>
      <c r="K29" s="103">
        <f t="shared" si="0"/>
        <v>13.91345614564908</v>
      </c>
      <c r="L29" s="104">
        <v>12.7</v>
      </c>
      <c r="M29" s="100">
        <f>SUM(M7:M28)</f>
        <v>11301.500000000002</v>
      </c>
      <c r="N29" s="100">
        <f>SUM(N7:N28)</f>
        <v>11199.9</v>
      </c>
      <c r="O29" s="105">
        <f>SUM(O7:O28)</f>
        <v>101.6</v>
      </c>
      <c r="P29" s="101">
        <f>SUM(P7:P28)</f>
        <v>102.19999999999999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2018-05-28T04:13:08Z</cp:lastPrinted>
  <dcterms:created xsi:type="dcterms:W3CDTF">2017-08-13T06:13:14Z</dcterms:created>
  <dcterms:modified xsi:type="dcterms:W3CDTF">2018-05-30T06:31:55Z</dcterms:modified>
  <cp:category/>
  <cp:version/>
  <cp:contentType/>
  <cp:contentStatus/>
</cp:coreProperties>
</file>