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подкормка" sheetId="1" r:id="rId1"/>
    <sheet name="сев 2018" sheetId="2" r:id="rId2"/>
    <sheet name="молоко" sheetId="3" r:id="rId3"/>
  </sheets>
  <definedNames>
    <definedName name="_xlnm.Print_Titles" localSheetId="1">'сев 2018'!$A:$A</definedName>
    <definedName name="_xlnm.Print_Area" localSheetId="0">'подкормка'!$A$1:$J$30</definedName>
    <definedName name="_xlnm.Print_Area" localSheetId="1">'сев 2018'!$A$1:$BQ$28</definedName>
  </definedNames>
  <calcPr fullCalcOnLoad="1"/>
</workbook>
</file>

<file path=xl/sharedStrings.xml><?xml version="1.0" encoding="utf-8"?>
<sst xmlns="http://schemas.openxmlformats.org/spreadsheetml/2006/main" count="220" uniqueCount="119">
  <si>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</si>
  <si>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</si>
  <si>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</si>
  <si>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</si>
  <si>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</si>
  <si>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</si>
  <si>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</si>
  <si>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</si>
  <si>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</si>
  <si>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</si>
  <si>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</si>
  <si>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</si>
  <si>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</si>
  <si>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</si>
  <si>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</si>
  <si>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</si>
  <si>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</si>
  <si>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</si>
  <si>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</si>
  <si>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</si>
  <si>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</si>
  <si>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</si>
  <si>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</si>
  <si>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</si>
  <si>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</si>
  <si>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</si>
  <si>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</si>
  <si>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</si>
  <si>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</si>
  <si>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</si>
  <si>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</si>
  <si>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</si>
  <si>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</si>
  <si>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</si>
  <si>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</si>
  <si>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</si>
  <si>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</si>
  <si>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</si>
  <si>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</si>
  <si>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</si>
  <si>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</si>
  <si>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</si>
  <si>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</si>
  <si>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</si>
  <si>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</si>
  <si>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</si>
  <si>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</si>
  <si>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</si>
  <si>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</si>
  <si>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</si>
  <si>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</si>
  <si>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</si>
  <si>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</si>
  <si>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</si>
  <si>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</si>
  <si>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</si>
  <si>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</si>
  <si>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</si>
  <si>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</si>
  <si>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</si>
  <si>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</si>
  <si>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</si>
  <si>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</si>
  <si>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</si>
  <si>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2017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</si>
  <si>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</si>
  <si>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</si>
  <si>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</si>
  <si>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</si>
  <si>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</si>
  <si>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</si>
  <si>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</si>
  <si>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</si>
  <si>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</si>
  <si>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</si>
  <si>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</si>
  <si>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</si>
  <si>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</si>
  <si>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</si>
  <si>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</si>
  <si>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</si>
  <si>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</si>
  <si>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</si>
  <si>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</si>
  <si>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</si>
  <si>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</si>
  <si>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</si>
  <si>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</si>
  <si>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</si>
  <si>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</si>
  <si>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</si>
  <si>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</si>
  <si>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</si>
  <si>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</si>
  <si>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</si>
  <si>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</si>
  <si>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</si>
  <si>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</si>
  <si>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</si>
  <si>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</si>
  <si>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</si>
  <si>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</si>
  <si>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</si>
  <si>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</si>
  <si>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</si>
  <si>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Реализовано</t>
  </si>
  <si>
    <t xml:space="preserve"> корову  (кг)</t>
  </si>
  <si>
    <t>2018 г.</t>
  </si>
  <si>
    <t>2017 г.</t>
  </si>
  <si>
    <t>Кузоватовский</t>
  </si>
  <si>
    <t>Старомайнский</t>
  </si>
  <si>
    <t>г.Ульяновск</t>
  </si>
  <si>
    <t>ИТОГО:</t>
  </si>
  <si>
    <t>14.05</t>
  </si>
  <si>
    <t>Сафлор</t>
  </si>
  <si>
    <t>15.05</t>
  </si>
  <si>
    <t>Лён</t>
  </si>
  <si>
    <t>Сахарная свёкла</t>
  </si>
  <si>
    <t>Овёс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</si>
</sst>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8" fillId="0" borderId="10" xfId="72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0" xfId="72" applyFont="1" applyFill="1" applyBorder="1" applyAlignment="1">
      <alignment horizontal="center"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0" fillId="0" borderId="10" xfId="72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9" fillId="0" borderId="10" xfId="72" applyFont="1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33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3" fillId="38" borderId="0" xfId="0" applyFont="1" applyFill="1" applyAlignment="1">
      <alignment/>
    </xf>
    <xf numFmtId="0" fontId="35" fillId="38" borderId="10" xfId="0" applyFont="1" applyFill="1" applyBorder="1" applyAlignment="1">
      <alignment horizontal="left"/>
    </xf>
    <xf numFmtId="3" fontId="24" fillId="38" borderId="10" xfId="0" applyNumberFormat="1" applyFont="1" applyFill="1" applyBorder="1" applyAlignment="1">
      <alignment horizontal="center"/>
    </xf>
    <xf numFmtId="2" fontId="24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1" fillId="0" borderId="10" xfId="77" applyFont="1" applyFill="1" applyBorder="1" applyAlignment="1">
      <alignment horizontal="left" vertical="top" wrapText="1"/>
      <protection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4" fillId="0" borderId="15" xfId="77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 horizontal="center"/>
    </xf>
    <xf numFmtId="0" fontId="19" fillId="38" borderId="0" xfId="80" applyFont="1" applyFill="1" applyBorder="1" applyAlignment="1" applyProtection="1">
      <alignment horizontal="center" vertical="center"/>
      <protection/>
    </xf>
    <xf numFmtId="14" fontId="19" fillId="38" borderId="0" xfId="80" applyNumberFormat="1" applyFont="1" applyFill="1" applyBorder="1" applyAlignment="1" applyProtection="1">
      <alignment horizontal="center" vertical="center"/>
      <protection/>
    </xf>
    <xf numFmtId="49" fontId="36" fillId="38" borderId="16" xfId="75" applyNumberFormat="1" applyFont="1" applyFill="1" applyBorder="1" applyAlignment="1">
      <alignment horizontal="center" vertical="center"/>
      <protection/>
    </xf>
    <xf numFmtId="0" fontId="36" fillId="38" borderId="17" xfId="78" applyFont="1" applyFill="1" applyBorder="1" applyAlignment="1" applyProtection="1">
      <alignment horizontal="center" vertical="center"/>
      <protection locked="0"/>
    </xf>
    <xf numFmtId="0" fontId="36" fillId="38" borderId="16" xfId="78" applyFont="1" applyFill="1" applyBorder="1" applyAlignment="1" applyProtection="1">
      <alignment horizontal="center" vertical="center"/>
      <protection locked="0"/>
    </xf>
    <xf numFmtId="0" fontId="36" fillId="0" borderId="18" xfId="75" applyFont="1" applyFill="1" applyBorder="1" applyAlignment="1">
      <alignment vertical="top" wrapText="1"/>
      <protection/>
    </xf>
    <xf numFmtId="1" fontId="36" fillId="38" borderId="19" xfId="75" applyNumberFormat="1" applyFont="1" applyFill="1" applyBorder="1" applyAlignment="1">
      <alignment horizontal="center"/>
      <protection/>
    </xf>
    <xf numFmtId="164" fontId="36" fillId="38" borderId="20" xfId="75" applyNumberFormat="1" applyFont="1" applyFill="1" applyBorder="1" applyAlignment="1">
      <alignment horizontal="center"/>
      <protection/>
    </xf>
    <xf numFmtId="164" fontId="36" fillId="38" borderId="21" xfId="75" applyNumberFormat="1" applyFont="1" applyFill="1" applyBorder="1" applyAlignment="1">
      <alignment horizontal="center"/>
      <protection/>
    </xf>
    <xf numFmtId="164" fontId="36" fillId="38" borderId="22" xfId="75" applyNumberFormat="1" applyFont="1" applyFill="1" applyBorder="1" applyAlignment="1">
      <alignment horizontal="center"/>
      <protection/>
    </xf>
    <xf numFmtId="164" fontId="36" fillId="38" borderId="23" xfId="75" applyNumberFormat="1" applyFont="1" applyFill="1" applyBorder="1" applyAlignment="1">
      <alignment horizontal="center"/>
      <protection/>
    </xf>
    <xf numFmtId="164" fontId="36" fillId="38" borderId="22" xfId="78" applyNumberFormat="1" applyFont="1" applyFill="1" applyBorder="1" applyAlignment="1" applyProtection="1">
      <alignment horizontal="center" vertical="center"/>
      <protection locked="0"/>
    </xf>
    <xf numFmtId="164" fontId="36" fillId="38" borderId="19" xfId="78" applyNumberFormat="1" applyFont="1" applyFill="1" applyBorder="1" applyAlignment="1" applyProtection="1">
      <alignment horizontal="center" vertical="center"/>
      <protection locked="0"/>
    </xf>
    <xf numFmtId="164" fontId="36" fillId="38" borderId="24" xfId="78" applyNumberFormat="1" applyFont="1" applyFill="1" applyBorder="1" applyAlignment="1" applyProtection="1">
      <alignment horizontal="center"/>
      <protection locked="0"/>
    </xf>
    <xf numFmtId="164" fontId="36" fillId="38" borderId="19" xfId="78" applyNumberFormat="1" applyFont="1" applyFill="1" applyBorder="1" applyAlignment="1" applyProtection="1">
      <alignment horizontal="center"/>
      <protection locked="0"/>
    </xf>
    <xf numFmtId="164" fontId="36" fillId="38" borderId="25" xfId="78" applyNumberFormat="1" applyFont="1" applyFill="1" applyBorder="1" applyAlignment="1" applyProtection="1">
      <alignment horizontal="center"/>
      <protection locked="0"/>
    </xf>
    <xf numFmtId="0" fontId="36" fillId="0" borderId="26" xfId="75" applyFont="1" applyFill="1" applyBorder="1" applyAlignment="1">
      <alignment vertical="top" wrapText="1"/>
      <protection/>
    </xf>
    <xf numFmtId="1" fontId="36" fillId="38" borderId="24" xfId="75" applyNumberFormat="1" applyFont="1" applyFill="1" applyBorder="1" applyAlignment="1">
      <alignment horizontal="center"/>
      <protection/>
    </xf>
    <xf numFmtId="164" fontId="36" fillId="38" borderId="24" xfId="78" applyNumberFormat="1" applyFont="1" applyFill="1" applyBorder="1" applyAlignment="1" applyProtection="1">
      <alignment horizontal="center" vertical="center"/>
      <protection locked="0"/>
    </xf>
    <xf numFmtId="164" fontId="36" fillId="38" borderId="27" xfId="78" applyNumberFormat="1" applyFont="1" applyFill="1" applyBorder="1" applyAlignment="1" applyProtection="1">
      <alignment horizontal="center"/>
      <protection locked="0"/>
    </xf>
    <xf numFmtId="0" fontId="36" fillId="0" borderId="26" xfId="75" applyFont="1" applyFill="1" applyBorder="1" applyAlignment="1">
      <alignment vertical="top" wrapText="1"/>
      <protection/>
    </xf>
    <xf numFmtId="0" fontId="36" fillId="38" borderId="28" xfId="75" applyFont="1" applyFill="1" applyBorder="1" applyAlignment="1">
      <alignment vertical="top" wrapText="1"/>
      <protection/>
    </xf>
    <xf numFmtId="0" fontId="36" fillId="38" borderId="29" xfId="75" applyFont="1" applyFill="1" applyBorder="1" applyAlignment="1">
      <alignment horizontal="center"/>
      <protection/>
    </xf>
    <xf numFmtId="0" fontId="36" fillId="38" borderId="30" xfId="75" applyFont="1" applyFill="1" applyBorder="1" applyAlignment="1">
      <alignment horizontal="center"/>
      <protection/>
    </xf>
    <xf numFmtId="164" fontId="36" fillId="38" borderId="29" xfId="75" applyNumberFormat="1" applyFont="1" applyFill="1" applyBorder="1" applyAlignment="1">
      <alignment horizontal="center"/>
      <protection/>
    </xf>
    <xf numFmtId="164" fontId="36" fillId="38" borderId="30" xfId="75" applyNumberFormat="1" applyFont="1" applyFill="1" applyBorder="1" applyAlignment="1">
      <alignment horizontal="center"/>
      <protection/>
    </xf>
    <xf numFmtId="164" fontId="36" fillId="38" borderId="28" xfId="75" applyNumberFormat="1" applyFont="1" applyFill="1" applyBorder="1" applyAlignment="1">
      <alignment horizontal="center"/>
      <protection/>
    </xf>
    <xf numFmtId="164" fontId="36" fillId="38" borderId="29" xfId="78" applyNumberFormat="1" applyFont="1" applyFill="1" applyBorder="1" applyAlignment="1" applyProtection="1">
      <alignment horizontal="center" vertical="center"/>
      <protection locked="0"/>
    </xf>
    <xf numFmtId="164" fontId="36" fillId="38" borderId="30" xfId="78" applyNumberFormat="1" applyFont="1" applyFill="1" applyBorder="1" applyAlignment="1" applyProtection="1">
      <alignment horizontal="center" vertical="center"/>
      <protection locked="0"/>
    </xf>
    <xf numFmtId="164" fontId="36" fillId="38" borderId="29" xfId="78" applyNumberFormat="1" applyFont="1" applyFill="1" applyBorder="1" applyAlignment="1" applyProtection="1">
      <alignment horizontal="center"/>
      <protection/>
    </xf>
    <xf numFmtId="164" fontId="36" fillId="38" borderId="30" xfId="78" applyNumberFormat="1" applyFont="1" applyFill="1" applyBorder="1" applyAlignment="1" applyProtection="1">
      <alignment horizontal="center"/>
      <protection/>
    </xf>
    <xf numFmtId="164" fontId="36" fillId="38" borderId="31" xfId="78" applyNumberFormat="1" applyFont="1" applyFill="1" applyBorder="1" applyAlignment="1" applyProtection="1">
      <alignment horizontal="center"/>
      <protection locked="0"/>
    </xf>
    <xf numFmtId="164" fontId="36" fillId="38" borderId="30" xfId="78" applyNumberFormat="1" applyFont="1" applyFill="1" applyBorder="1" applyAlignment="1" applyProtection="1">
      <alignment horizontal="center"/>
      <protection locked="0"/>
    </xf>
    <xf numFmtId="0" fontId="37" fillId="38" borderId="32" xfId="75" applyFont="1" applyFill="1" applyBorder="1" applyAlignment="1">
      <alignment horizontal="center" vertical="top" wrapText="1"/>
      <protection/>
    </xf>
    <xf numFmtId="1" fontId="38" fillId="38" borderId="17" xfId="75" applyNumberFormat="1" applyFont="1" applyFill="1" applyBorder="1" applyAlignment="1">
      <alignment horizontal="center"/>
      <protection/>
    </xf>
    <xf numFmtId="1" fontId="38" fillId="38" borderId="16" xfId="75" applyNumberFormat="1" applyFont="1" applyFill="1" applyBorder="1" applyAlignment="1">
      <alignment horizontal="center"/>
      <protection/>
    </xf>
    <xf numFmtId="164" fontId="38" fillId="38" borderId="17" xfId="75" applyNumberFormat="1" applyFont="1" applyFill="1" applyBorder="1" applyAlignment="1">
      <alignment horizontal="center"/>
      <protection/>
    </xf>
    <xf numFmtId="164" fontId="38" fillId="38" borderId="16" xfId="75" applyNumberFormat="1" applyFont="1" applyFill="1" applyBorder="1" applyAlignment="1">
      <alignment horizontal="center"/>
      <protection/>
    </xf>
    <xf numFmtId="164" fontId="38" fillId="38" borderId="33" xfId="75" applyNumberFormat="1" applyFont="1" applyFill="1" applyBorder="1" applyAlignment="1">
      <alignment horizontal="center"/>
      <protection/>
    </xf>
    <xf numFmtId="164" fontId="38" fillId="38" borderId="17" xfId="78" applyNumberFormat="1" applyFont="1" applyFill="1" applyBorder="1" applyAlignment="1" applyProtection="1">
      <alignment horizontal="center" vertical="center"/>
      <protection locked="0"/>
    </xf>
    <xf numFmtId="164" fontId="38" fillId="38" borderId="16" xfId="78" applyNumberFormat="1" applyFont="1" applyFill="1" applyBorder="1" applyAlignment="1" applyProtection="1">
      <alignment horizontal="center" vertical="center"/>
      <protection locked="0"/>
    </xf>
    <xf numFmtId="164" fontId="38" fillId="38" borderId="34" xfId="75" applyNumberFormat="1" applyFont="1" applyFill="1" applyBorder="1" applyAlignment="1">
      <alignment horizontal="center"/>
      <protection/>
    </xf>
    <xf numFmtId="0" fontId="21" fillId="0" borderId="10" xfId="77" applyFont="1" applyFill="1" applyBorder="1" applyAlignment="1">
      <alignment horizontal="left" vertical="top" wrapText="1"/>
      <protection/>
    </xf>
    <xf numFmtId="0" fontId="0" fillId="0" borderId="14" xfId="0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0" borderId="36" xfId="72" applyFont="1" applyFill="1" applyBorder="1" applyAlignment="1">
      <alignment horizontal="center" vertical="center" wrapText="1"/>
      <protection/>
    </xf>
    <xf numFmtId="0" fontId="28" fillId="0" borderId="37" xfId="72" applyFont="1" applyFill="1" applyBorder="1" applyAlignment="1">
      <alignment horizontal="center" vertical="center" wrapText="1"/>
      <protection/>
    </xf>
    <xf numFmtId="0" fontId="28" fillId="0" borderId="38" xfId="72" applyFont="1" applyFill="1" applyBorder="1" applyAlignment="1">
      <alignment horizontal="center" vertical="center" wrapText="1"/>
      <protection/>
    </xf>
    <xf numFmtId="0" fontId="28" fillId="0" borderId="39" xfId="72" applyFont="1" applyFill="1" applyBorder="1" applyAlignment="1">
      <alignment horizontal="center" vertical="center" wrapText="1"/>
      <protection/>
    </xf>
    <xf numFmtId="0" fontId="28" fillId="0" borderId="40" xfId="72" applyFont="1" applyFill="1" applyBorder="1" applyAlignment="1">
      <alignment horizontal="center" vertical="center" wrapText="1"/>
      <protection/>
    </xf>
    <xf numFmtId="0" fontId="28" fillId="0" borderId="41" xfId="72" applyFont="1" applyFill="1" applyBorder="1" applyAlignment="1">
      <alignment horizontal="center" vertical="center" wrapText="1"/>
      <protection/>
    </xf>
    <xf numFmtId="0" fontId="28" fillId="0" borderId="11" xfId="72" applyFont="1" applyFill="1" applyBorder="1" applyAlignment="1">
      <alignment horizontal="center" vertical="center" wrapText="1"/>
      <protection/>
    </xf>
    <xf numFmtId="0" fontId="28" fillId="0" borderId="42" xfId="72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0" fillId="0" borderId="4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14" fontId="31" fillId="0" borderId="11" xfId="0" applyNumberFormat="1" applyFont="1" applyFill="1" applyBorder="1" applyAlignment="1">
      <alignment/>
    </xf>
    <xf numFmtId="0" fontId="36" fillId="38" borderId="45" xfId="79" applyFont="1" applyFill="1" applyBorder="1" applyAlignment="1" applyProtection="1">
      <alignment horizontal="center"/>
      <protection locked="0"/>
    </xf>
    <xf numFmtId="0" fontId="36" fillId="38" borderId="46" xfId="79" applyFont="1" applyFill="1" applyBorder="1" applyAlignment="1" applyProtection="1">
      <alignment horizontal="center"/>
      <protection locked="0"/>
    </xf>
    <xf numFmtId="0" fontId="36" fillId="38" borderId="47" xfId="79" applyFont="1" applyFill="1" applyBorder="1" applyAlignment="1" applyProtection="1">
      <alignment horizontal="center"/>
      <protection locked="0"/>
    </xf>
    <xf numFmtId="0" fontId="36" fillId="38" borderId="48" xfId="78" applyFont="1" applyFill="1" applyBorder="1" applyAlignment="1" applyProtection="1">
      <alignment horizontal="center"/>
      <protection locked="0"/>
    </xf>
    <xf numFmtId="0" fontId="36" fillId="38" borderId="30" xfId="78" applyFont="1" applyFill="1" applyBorder="1" applyAlignment="1" applyProtection="1">
      <alignment horizontal="center"/>
      <protection locked="0"/>
    </xf>
    <xf numFmtId="0" fontId="36" fillId="38" borderId="49" xfId="78" applyFont="1" applyFill="1" applyBorder="1" applyAlignment="1" applyProtection="1">
      <alignment horizontal="center"/>
      <protection locked="0"/>
    </xf>
    <xf numFmtId="0" fontId="36" fillId="38" borderId="50" xfId="78" applyFont="1" applyFill="1" applyBorder="1" applyAlignment="1" applyProtection="1">
      <alignment horizontal="center"/>
      <protection locked="0"/>
    </xf>
    <xf numFmtId="0" fontId="36" fillId="38" borderId="49" xfId="75" applyFont="1" applyFill="1" applyBorder="1" applyAlignment="1">
      <alignment horizontal="center"/>
      <protection/>
    </xf>
    <xf numFmtId="0" fontId="36" fillId="38" borderId="50" xfId="75" applyFont="1" applyFill="1" applyBorder="1" applyAlignment="1">
      <alignment horizontal="center"/>
      <protection/>
    </xf>
    <xf numFmtId="0" fontId="36" fillId="38" borderId="51" xfId="75" applyFont="1" applyFill="1" applyBorder="1" applyAlignment="1">
      <alignment horizontal="center"/>
      <protection/>
    </xf>
    <xf numFmtId="0" fontId="36" fillId="38" borderId="29" xfId="78" applyFont="1" applyFill="1" applyBorder="1" applyAlignment="1" applyProtection="1">
      <alignment horizontal="center" vertical="center"/>
      <protection locked="0"/>
    </xf>
    <xf numFmtId="0" fontId="36" fillId="38" borderId="30" xfId="78" applyFont="1" applyFill="1" applyBorder="1" applyAlignment="1" applyProtection="1">
      <alignment horizontal="center" vertical="center"/>
      <protection locked="0"/>
    </xf>
    <xf numFmtId="0" fontId="36" fillId="38" borderId="48" xfId="78" applyFont="1" applyFill="1" applyBorder="1" applyAlignment="1" applyProtection="1">
      <alignment horizontal="center" vertical="center"/>
      <protection locked="0"/>
    </xf>
    <xf numFmtId="0" fontId="19" fillId="38" borderId="0" xfId="8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0" applyNumberFormat="1" applyFont="1" applyFill="1" applyBorder="1" applyAlignment="1" applyProtection="1">
      <alignment horizontal="center" vertical="center"/>
      <protection/>
    </xf>
    <xf numFmtId="0" fontId="36" fillId="38" borderId="52" xfId="78" applyFont="1" applyFill="1" applyBorder="1" applyAlignment="1" applyProtection="1">
      <alignment horizontal="center" vertical="center" wrapText="1"/>
      <protection locked="0"/>
    </xf>
    <xf numFmtId="0" fontId="36" fillId="38" borderId="53" xfId="78" applyFont="1" applyFill="1" applyBorder="1" applyAlignment="1" applyProtection="1">
      <alignment horizontal="center" vertical="center" wrapText="1"/>
      <protection locked="0"/>
    </xf>
    <xf numFmtId="0" fontId="36" fillId="38" borderId="54" xfId="78" applyFont="1" applyFill="1" applyBorder="1" applyAlignment="1" applyProtection="1">
      <alignment horizontal="center" vertical="center" wrapText="1"/>
      <protection locked="0"/>
    </xf>
    <xf numFmtId="0" fontId="36" fillId="38" borderId="45" xfId="78" applyFont="1" applyFill="1" applyBorder="1" applyAlignment="1" applyProtection="1">
      <alignment horizontal="center"/>
      <protection locked="0"/>
    </xf>
    <xf numFmtId="0" fontId="36" fillId="38" borderId="46" xfId="78" applyFont="1" applyFill="1" applyBorder="1" applyAlignment="1" applyProtection="1">
      <alignment horizontal="center"/>
      <protection locked="0"/>
    </xf>
    <xf numFmtId="0" fontId="36" fillId="38" borderId="47" xfId="78" applyFont="1" applyFill="1" applyBorder="1" applyAlignment="1" applyProtection="1">
      <alignment horizontal="center"/>
      <protection locked="0"/>
    </xf>
    <xf numFmtId="0" fontId="36" fillId="38" borderId="55" xfId="75" applyFont="1" applyFill="1" applyBorder="1" applyAlignment="1">
      <alignment horizontal="center" vertical="center"/>
      <protection/>
    </xf>
    <xf numFmtId="0" fontId="36" fillId="38" borderId="46" xfId="75" applyFont="1" applyFill="1" applyBorder="1" applyAlignment="1">
      <alignment horizontal="center" vertical="center"/>
      <protection/>
    </xf>
    <xf numFmtId="0" fontId="36" fillId="38" borderId="56" xfId="75" applyFont="1" applyFill="1" applyBorder="1" applyAlignment="1">
      <alignment horizontal="center" vertical="center"/>
      <protection/>
    </xf>
    <xf numFmtId="0" fontId="36" fillId="38" borderId="31" xfId="75" applyFont="1" applyFill="1" applyBorder="1" applyAlignment="1">
      <alignment horizontal="center" vertical="center"/>
      <protection/>
    </xf>
    <xf numFmtId="0" fontId="36" fillId="38" borderId="48" xfId="75" applyFont="1" applyFill="1" applyBorder="1" applyAlignment="1">
      <alignment horizontal="center" vertical="center"/>
      <protection/>
    </xf>
    <xf numFmtId="0" fontId="36" fillId="38" borderId="28" xfId="75" applyFont="1" applyFill="1" applyBorder="1" applyAlignment="1">
      <alignment horizontal="center" vertical="center"/>
      <protection/>
    </xf>
    <xf numFmtId="0" fontId="36" fillId="38" borderId="17" xfId="79" applyFont="1" applyFill="1" applyBorder="1" applyAlignment="1" applyProtection="1">
      <alignment horizontal="left" vertical="center"/>
      <protection locked="0"/>
    </xf>
    <xf numFmtId="0" fontId="36" fillId="38" borderId="16" xfId="79" applyFont="1" applyFill="1" applyBorder="1" applyAlignment="1" applyProtection="1">
      <alignment horizontal="left" vertical="center"/>
      <protection locked="0"/>
    </xf>
    <xf numFmtId="0" fontId="36" fillId="38" borderId="17" xfId="78" applyFont="1" applyFill="1" applyBorder="1" applyAlignment="1" applyProtection="1">
      <alignment horizontal="center"/>
      <protection locked="0"/>
    </xf>
    <xf numFmtId="0" fontId="36" fillId="38" borderId="57" xfId="78" applyFont="1" applyFill="1" applyBorder="1" applyAlignment="1" applyProtection="1">
      <alignment horizontal="center"/>
      <protection locked="0"/>
    </xf>
    <xf numFmtId="0" fontId="36" fillId="38" borderId="16" xfId="78" applyFont="1" applyFill="1" applyBorder="1" applyAlignment="1" applyProtection="1">
      <alignment horizontal="center"/>
      <protection locked="0"/>
    </xf>
    <xf numFmtId="0" fontId="36" fillId="38" borderId="20" xfId="78" applyFont="1" applyFill="1" applyBorder="1" applyAlignment="1" applyProtection="1">
      <alignment horizontal="center" vertical="center" wrapText="1"/>
      <protection locked="0"/>
    </xf>
    <xf numFmtId="0" fontId="36" fillId="38" borderId="15" xfId="78" applyFont="1" applyFill="1" applyBorder="1" applyAlignment="1" applyProtection="1">
      <alignment horizontal="center"/>
      <protection locked="0"/>
    </xf>
    <xf numFmtId="0" fontId="36" fillId="38" borderId="24" xfId="78" applyFont="1" applyFill="1" applyBorder="1" applyAlignment="1" applyProtection="1">
      <alignment horizontal="center"/>
      <protection locked="0"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_сев сводка" xfId="77"/>
    <cellStyle name="Обычный_Общая сводка" xfId="78"/>
    <cellStyle name="Обычный_Сводка" xfId="79"/>
    <cellStyle name="Обычный_Сводка11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37.75390625" style="1" customWidth="1"/>
    <col min="2" max="2" width="16.875" style="1" customWidth="1"/>
    <col min="3" max="3" width="18.125" style="1" customWidth="1"/>
    <col min="4" max="4" width="8.375" style="1" customWidth="1"/>
    <col min="5" max="5" width="13.25390625" style="1" customWidth="1"/>
    <col min="6" max="6" width="15.875" style="1" customWidth="1"/>
    <col min="7" max="7" width="12.125" style="1" customWidth="1"/>
    <col min="8" max="8" width="12.25390625" style="1" customWidth="1"/>
    <col min="9" max="9" width="9.625" style="1" customWidth="1"/>
    <col min="10" max="10" width="13.00390625" style="1" customWidth="1"/>
    <col min="11" max="16384" width="9.125" style="1" customWidth="1"/>
  </cols>
  <sheetData>
    <row r="1" spans="1:9" ht="28.5" customHeight="1">
      <c r="A1" s="104" t="s">
        <v>35</v>
      </c>
      <c r="B1" s="104"/>
      <c r="C1" s="104"/>
      <c r="D1" s="104"/>
      <c r="E1" s="104"/>
      <c r="F1" s="105"/>
      <c r="G1" s="106"/>
      <c r="H1" s="106"/>
      <c r="I1" s="106"/>
    </row>
    <row r="2" spans="1:9" ht="23.25" customHeight="1">
      <c r="A2" s="5"/>
      <c r="B2" s="5"/>
      <c r="C2" s="5"/>
      <c r="D2" s="5"/>
      <c r="E2" s="5"/>
      <c r="H2" s="118">
        <v>43235</v>
      </c>
      <c r="I2" s="119"/>
    </row>
    <row r="3" spans="1:10" ht="18.75" customHeight="1">
      <c r="A3" s="115" t="s">
        <v>36</v>
      </c>
      <c r="B3" s="116" t="s">
        <v>37</v>
      </c>
      <c r="C3" s="116"/>
      <c r="D3" s="116"/>
      <c r="E3" s="116"/>
      <c r="F3" s="116"/>
      <c r="G3" s="109" t="s">
        <v>65</v>
      </c>
      <c r="H3" s="110"/>
      <c r="I3" s="111"/>
      <c r="J3" s="107" t="s">
        <v>66</v>
      </c>
    </row>
    <row r="4" spans="1:10" ht="18.75">
      <c r="A4" s="115"/>
      <c r="B4" s="117" t="s">
        <v>38</v>
      </c>
      <c r="C4" s="117" t="s">
        <v>39</v>
      </c>
      <c r="D4" s="116" t="s">
        <v>5</v>
      </c>
      <c r="E4" s="115" t="s">
        <v>40</v>
      </c>
      <c r="F4" s="115"/>
      <c r="G4" s="112"/>
      <c r="H4" s="113"/>
      <c r="I4" s="114"/>
      <c r="J4" s="108"/>
    </row>
    <row r="5" spans="1:10" ht="37.5">
      <c r="A5" s="115"/>
      <c r="B5" s="117"/>
      <c r="C5" s="117"/>
      <c r="D5" s="116"/>
      <c r="E5" s="6" t="s">
        <v>41</v>
      </c>
      <c r="F5" s="6" t="s">
        <v>42</v>
      </c>
      <c r="G5" s="6" t="s">
        <v>67</v>
      </c>
      <c r="H5" s="6" t="s">
        <v>34</v>
      </c>
      <c r="I5" s="6" t="s">
        <v>5</v>
      </c>
      <c r="J5" s="6"/>
    </row>
    <row r="6" spans="1:10" ht="18.75">
      <c r="A6" s="2"/>
      <c r="B6" s="3"/>
      <c r="C6" s="3"/>
      <c r="D6" s="4"/>
      <c r="E6" s="7"/>
      <c r="F6" s="7"/>
      <c r="G6" s="3"/>
      <c r="H6" s="3"/>
      <c r="I6" s="3"/>
      <c r="J6" s="3"/>
    </row>
    <row r="7" spans="1:10" ht="18.75">
      <c r="A7" s="2" t="s">
        <v>43</v>
      </c>
      <c r="B7" s="3">
        <v>2509</v>
      </c>
      <c r="C7" s="3">
        <v>2509</v>
      </c>
      <c r="D7" s="4">
        <f aca="true" t="shared" si="0" ref="D7:D28">C7/B7*100</f>
        <v>100</v>
      </c>
      <c r="E7" s="7"/>
      <c r="F7" s="7"/>
      <c r="G7" s="3">
        <v>14386</v>
      </c>
      <c r="H7" s="3">
        <v>14386</v>
      </c>
      <c r="I7" s="4">
        <f>H7/G7*100</f>
        <v>100</v>
      </c>
      <c r="J7" s="3"/>
    </row>
    <row r="8" spans="1:10" ht="18.75">
      <c r="A8" s="2" t="s">
        <v>44</v>
      </c>
      <c r="B8" s="3">
        <v>10931</v>
      </c>
      <c r="C8" s="3">
        <v>10931</v>
      </c>
      <c r="D8" s="4">
        <f t="shared" si="0"/>
        <v>100</v>
      </c>
      <c r="E8" s="7"/>
      <c r="F8" s="7"/>
      <c r="G8" s="3">
        <v>12132</v>
      </c>
      <c r="H8" s="3">
        <v>12132</v>
      </c>
      <c r="I8" s="4">
        <f>H8/G8*100</f>
        <v>100</v>
      </c>
      <c r="J8" s="3"/>
    </row>
    <row r="9" spans="1:10" ht="18.75">
      <c r="A9" s="2" t="s">
        <v>45</v>
      </c>
      <c r="B9" s="3">
        <v>2761</v>
      </c>
      <c r="C9" s="3">
        <v>2761</v>
      </c>
      <c r="D9" s="4">
        <f t="shared" si="0"/>
        <v>100</v>
      </c>
      <c r="E9" s="7"/>
      <c r="F9" s="7"/>
      <c r="G9" s="3">
        <v>9329</v>
      </c>
      <c r="H9" s="3">
        <v>9329</v>
      </c>
      <c r="I9" s="4">
        <f>H9/G9*100</f>
        <v>100</v>
      </c>
      <c r="J9" s="3"/>
    </row>
    <row r="10" spans="1:10" ht="18.75">
      <c r="A10" s="2" t="s">
        <v>46</v>
      </c>
      <c r="B10" s="3">
        <v>11646</v>
      </c>
      <c r="C10" s="3">
        <v>11646</v>
      </c>
      <c r="D10" s="4">
        <f t="shared" si="0"/>
        <v>100</v>
      </c>
      <c r="E10" s="7"/>
      <c r="F10" s="7"/>
      <c r="G10" s="3">
        <v>18199</v>
      </c>
      <c r="H10" s="3">
        <v>18199</v>
      </c>
      <c r="I10" s="4">
        <f>H10/G10*100</f>
        <v>100</v>
      </c>
      <c r="J10" s="3"/>
    </row>
    <row r="11" spans="1:10" ht="18.75">
      <c r="A11" s="2" t="s">
        <v>47</v>
      </c>
      <c r="B11" s="3">
        <v>15555</v>
      </c>
      <c r="C11" s="3">
        <v>15555</v>
      </c>
      <c r="D11" s="4">
        <f t="shared" si="0"/>
        <v>100</v>
      </c>
      <c r="E11" s="7"/>
      <c r="F11" s="7"/>
      <c r="G11" s="3">
        <v>20296</v>
      </c>
      <c r="H11" s="3">
        <v>20296</v>
      </c>
      <c r="I11" s="4">
        <f aca="true" t="shared" si="1" ref="I11:I17">H11/G11*100</f>
        <v>100</v>
      </c>
      <c r="J11" s="3"/>
    </row>
    <row r="12" spans="1:10" ht="18.75">
      <c r="A12" s="2" t="s">
        <v>48</v>
      </c>
      <c r="B12" s="3">
        <v>25043</v>
      </c>
      <c r="C12" s="3">
        <v>24181</v>
      </c>
      <c r="D12" s="4">
        <f t="shared" si="0"/>
        <v>96.55792037695164</v>
      </c>
      <c r="E12" s="7"/>
      <c r="F12" s="7"/>
      <c r="G12" s="3">
        <v>37199</v>
      </c>
      <c r="H12" s="3">
        <v>37199</v>
      </c>
      <c r="I12" s="4">
        <f t="shared" si="1"/>
        <v>100</v>
      </c>
      <c r="J12" s="3"/>
    </row>
    <row r="13" spans="1:10" ht="18.75">
      <c r="A13" s="2" t="s">
        <v>49</v>
      </c>
      <c r="B13" s="3">
        <v>42867</v>
      </c>
      <c r="C13" s="3">
        <v>42867</v>
      </c>
      <c r="D13" s="4">
        <f t="shared" si="0"/>
        <v>100</v>
      </c>
      <c r="E13" s="7"/>
      <c r="F13" s="7"/>
      <c r="G13" s="3">
        <v>76795</v>
      </c>
      <c r="H13" s="3">
        <v>76795</v>
      </c>
      <c r="I13" s="4">
        <f t="shared" si="1"/>
        <v>100</v>
      </c>
      <c r="J13" s="3"/>
    </row>
    <row r="14" spans="1:10" ht="18.75">
      <c r="A14" s="2" t="s">
        <v>50</v>
      </c>
      <c r="B14" s="3">
        <v>13442</v>
      </c>
      <c r="C14" s="3">
        <v>13442</v>
      </c>
      <c r="D14" s="4">
        <f t="shared" si="0"/>
        <v>100</v>
      </c>
      <c r="E14" s="7"/>
      <c r="F14" s="7"/>
      <c r="G14" s="3">
        <v>13870</v>
      </c>
      <c r="H14" s="3">
        <v>13870</v>
      </c>
      <c r="I14" s="4">
        <f t="shared" si="1"/>
        <v>100</v>
      </c>
      <c r="J14" s="3"/>
    </row>
    <row r="15" spans="1:10" ht="18" customHeight="1">
      <c r="A15" s="2" t="s">
        <v>51</v>
      </c>
      <c r="B15" s="3">
        <v>16458</v>
      </c>
      <c r="C15" s="3">
        <v>16458</v>
      </c>
      <c r="D15" s="4">
        <f t="shared" si="0"/>
        <v>100</v>
      </c>
      <c r="E15" s="7"/>
      <c r="F15" s="7"/>
      <c r="G15" s="3">
        <v>25550</v>
      </c>
      <c r="H15" s="3">
        <v>25550</v>
      </c>
      <c r="I15" s="4">
        <f t="shared" si="1"/>
        <v>100</v>
      </c>
      <c r="J15" s="3"/>
    </row>
    <row r="16" spans="1:10" ht="18.75">
      <c r="A16" s="2" t="s">
        <v>52</v>
      </c>
      <c r="B16" s="34">
        <v>10485</v>
      </c>
      <c r="C16" s="3">
        <v>10485</v>
      </c>
      <c r="D16" s="4">
        <f t="shared" si="0"/>
        <v>100</v>
      </c>
      <c r="E16" s="7"/>
      <c r="F16" s="7"/>
      <c r="G16" s="3">
        <v>22284</v>
      </c>
      <c r="H16" s="3">
        <v>22284</v>
      </c>
      <c r="I16" s="4">
        <f t="shared" si="1"/>
        <v>100</v>
      </c>
      <c r="J16" s="3"/>
    </row>
    <row r="17" spans="1:10" ht="18.75">
      <c r="A17" s="2" t="s">
        <v>53</v>
      </c>
      <c r="B17" s="3">
        <v>7532</v>
      </c>
      <c r="C17" s="3">
        <v>5700</v>
      </c>
      <c r="D17" s="4">
        <f t="shared" si="0"/>
        <v>75.67711099309612</v>
      </c>
      <c r="E17" s="7"/>
      <c r="F17" s="7"/>
      <c r="G17" s="3">
        <v>15615</v>
      </c>
      <c r="H17" s="3">
        <v>15615</v>
      </c>
      <c r="I17" s="4">
        <f t="shared" si="1"/>
        <v>100</v>
      </c>
      <c r="J17" s="3"/>
    </row>
    <row r="18" spans="1:10" ht="18.75">
      <c r="A18" s="2" t="s">
        <v>54</v>
      </c>
      <c r="B18" s="3">
        <v>14626</v>
      </c>
      <c r="C18" s="3">
        <v>14626</v>
      </c>
      <c r="D18" s="4">
        <f t="shared" si="0"/>
        <v>100</v>
      </c>
      <c r="E18" s="7"/>
      <c r="F18" s="7"/>
      <c r="G18" s="3">
        <v>43403</v>
      </c>
      <c r="H18" s="3">
        <v>43403</v>
      </c>
      <c r="I18" s="4">
        <f aca="true" t="shared" si="2" ref="I18:I26">H18/G18*100</f>
        <v>100</v>
      </c>
      <c r="J18" s="3"/>
    </row>
    <row r="19" spans="1:10" ht="18.75">
      <c r="A19" s="2" t="s">
        <v>55</v>
      </c>
      <c r="B19" s="3">
        <v>5493</v>
      </c>
      <c r="C19" s="3">
        <v>5493</v>
      </c>
      <c r="D19" s="4">
        <f t="shared" si="0"/>
        <v>100</v>
      </c>
      <c r="E19" s="7"/>
      <c r="F19" s="7"/>
      <c r="G19" s="3">
        <v>12358</v>
      </c>
      <c r="H19" s="3">
        <v>12358</v>
      </c>
      <c r="I19" s="4">
        <f t="shared" si="2"/>
        <v>100</v>
      </c>
      <c r="J19" s="3"/>
    </row>
    <row r="20" spans="1:10" ht="18.75">
      <c r="A20" s="2" t="s">
        <v>56</v>
      </c>
      <c r="B20" s="3">
        <v>6953</v>
      </c>
      <c r="C20" s="3">
        <v>6953</v>
      </c>
      <c r="D20" s="4">
        <f t="shared" si="0"/>
        <v>100</v>
      </c>
      <c r="E20" s="7"/>
      <c r="F20" s="7"/>
      <c r="G20" s="3">
        <v>22001</v>
      </c>
      <c r="H20" s="3">
        <v>22001</v>
      </c>
      <c r="I20" s="4">
        <f t="shared" si="2"/>
        <v>100</v>
      </c>
      <c r="J20" s="3"/>
    </row>
    <row r="21" spans="1:10" ht="18.75">
      <c r="A21" s="2" t="s">
        <v>57</v>
      </c>
      <c r="B21" s="3">
        <v>16128</v>
      </c>
      <c r="C21" s="3">
        <v>16128</v>
      </c>
      <c r="D21" s="4">
        <f t="shared" si="0"/>
        <v>100</v>
      </c>
      <c r="E21" s="7"/>
      <c r="F21" s="7"/>
      <c r="G21" s="3">
        <v>31107</v>
      </c>
      <c r="H21" s="3">
        <v>31107</v>
      </c>
      <c r="I21" s="4">
        <f t="shared" si="2"/>
        <v>100</v>
      </c>
      <c r="J21" s="3"/>
    </row>
    <row r="22" spans="1:10" ht="18.75">
      <c r="A22" s="2" t="s">
        <v>58</v>
      </c>
      <c r="B22" s="3">
        <v>14251</v>
      </c>
      <c r="C22" s="3">
        <v>14251</v>
      </c>
      <c r="D22" s="4">
        <f t="shared" si="0"/>
        <v>100</v>
      </c>
      <c r="E22" s="7"/>
      <c r="F22" s="7"/>
      <c r="G22" s="3">
        <v>30525</v>
      </c>
      <c r="H22" s="3">
        <v>30525</v>
      </c>
      <c r="I22" s="4">
        <f t="shared" si="2"/>
        <v>100</v>
      </c>
      <c r="J22" s="3"/>
    </row>
    <row r="23" spans="1:10" ht="18.75">
      <c r="A23" s="2" t="s">
        <v>59</v>
      </c>
      <c r="B23" s="3">
        <v>9001</v>
      </c>
      <c r="C23" s="3">
        <v>9001</v>
      </c>
      <c r="D23" s="4">
        <f t="shared" si="0"/>
        <v>100</v>
      </c>
      <c r="E23" s="7"/>
      <c r="F23" s="7"/>
      <c r="G23" s="3">
        <v>16282</v>
      </c>
      <c r="H23" s="3">
        <v>16285</v>
      </c>
      <c r="I23" s="4">
        <f t="shared" si="2"/>
        <v>100.01842525488269</v>
      </c>
      <c r="J23" s="3"/>
    </row>
    <row r="24" spans="1:10" ht="18.75">
      <c r="A24" s="2" t="s">
        <v>60</v>
      </c>
      <c r="B24" s="3">
        <v>19359</v>
      </c>
      <c r="C24" s="3">
        <v>19359</v>
      </c>
      <c r="D24" s="4">
        <f t="shared" si="0"/>
        <v>100</v>
      </c>
      <c r="E24" s="7"/>
      <c r="F24" s="7"/>
      <c r="G24" s="3">
        <v>33000</v>
      </c>
      <c r="H24" s="3">
        <v>33000</v>
      </c>
      <c r="I24" s="4">
        <f t="shared" si="2"/>
        <v>100</v>
      </c>
      <c r="J24" s="3"/>
    </row>
    <row r="25" spans="1:10" ht="18.75">
      <c r="A25" s="2" t="s">
        <v>61</v>
      </c>
      <c r="B25" s="3">
        <v>16733</v>
      </c>
      <c r="C25" s="3">
        <v>16733</v>
      </c>
      <c r="D25" s="4">
        <f t="shared" si="0"/>
        <v>100</v>
      </c>
      <c r="E25" s="7"/>
      <c r="F25" s="7">
        <v>6</v>
      </c>
      <c r="G25" s="3">
        <v>63530</v>
      </c>
      <c r="H25" s="3">
        <v>63530</v>
      </c>
      <c r="I25" s="4">
        <f t="shared" si="2"/>
        <v>100</v>
      </c>
      <c r="J25" s="3">
        <v>10</v>
      </c>
    </row>
    <row r="26" spans="1:10" ht="18.75">
      <c r="A26" s="2" t="s">
        <v>62</v>
      </c>
      <c r="B26" s="3">
        <v>27331</v>
      </c>
      <c r="C26" s="3">
        <v>27331</v>
      </c>
      <c r="D26" s="4">
        <f t="shared" si="0"/>
        <v>100</v>
      </c>
      <c r="E26" s="7"/>
      <c r="F26" s="7"/>
      <c r="G26" s="3">
        <v>52445</v>
      </c>
      <c r="H26" s="3">
        <v>52445</v>
      </c>
      <c r="I26" s="4">
        <f t="shared" si="2"/>
        <v>100</v>
      </c>
      <c r="J26" s="3"/>
    </row>
    <row r="27" spans="1:7" ht="18.75" hidden="1">
      <c r="A27" s="2"/>
      <c r="B27" s="3"/>
      <c r="C27" s="3"/>
      <c r="D27" s="4" t="e">
        <f t="shared" si="0"/>
        <v>#DIV/0!</v>
      </c>
      <c r="E27" s="7"/>
      <c r="F27" s="8"/>
      <c r="G27" s="1">
        <v>570306</v>
      </c>
    </row>
    <row r="28" spans="1:10" ht="18.75">
      <c r="A28" s="9" t="s">
        <v>63</v>
      </c>
      <c r="B28" s="10">
        <f>SUM(B7:B27)</f>
        <v>289104</v>
      </c>
      <c r="C28" s="11">
        <f>SUM(C7:C26)</f>
        <v>286410</v>
      </c>
      <c r="D28" s="12">
        <f t="shared" si="0"/>
        <v>99.06815540428357</v>
      </c>
      <c r="E28" s="13">
        <f>SUM(E7:E26)</f>
        <v>0</v>
      </c>
      <c r="F28" s="13">
        <f>SUM(F7:F26)</f>
        <v>6</v>
      </c>
      <c r="G28" s="13">
        <f>SUM(G7:G26)</f>
        <v>570306</v>
      </c>
      <c r="H28" s="13">
        <f>SUM(H7:H26)</f>
        <v>570309</v>
      </c>
      <c r="I28" s="14">
        <f>H28/G28*100</f>
        <v>100.0005260333926</v>
      </c>
      <c r="J28" s="13">
        <f>SUM(J7:J26)</f>
        <v>10</v>
      </c>
    </row>
    <row r="29" spans="1:10" ht="18.75">
      <c r="A29" s="15" t="s">
        <v>64</v>
      </c>
      <c r="B29" s="16">
        <v>269496</v>
      </c>
      <c r="C29" s="16">
        <v>268440</v>
      </c>
      <c r="D29" s="17">
        <v>99.60815744946122</v>
      </c>
      <c r="E29" s="18">
        <v>0</v>
      </c>
      <c r="F29" s="19">
        <v>0</v>
      </c>
      <c r="G29" s="19">
        <v>520567</v>
      </c>
      <c r="H29" s="19">
        <v>520567</v>
      </c>
      <c r="I29" s="20">
        <v>100</v>
      </c>
      <c r="J29" s="19">
        <v>0</v>
      </c>
    </row>
  </sheetData>
  <mergeCells count="10">
    <mergeCell ref="A1:I1"/>
    <mergeCell ref="J3:J4"/>
    <mergeCell ref="G3:I4"/>
    <mergeCell ref="A3:A5"/>
    <mergeCell ref="B3:F3"/>
    <mergeCell ref="B4:B5"/>
    <mergeCell ref="C4:C5"/>
    <mergeCell ref="D4:D5"/>
    <mergeCell ref="E4:F4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9.00390625" defaultRowHeight="12.75"/>
  <cols>
    <col min="1" max="1" width="20.25390625" style="21" customWidth="1"/>
    <col min="2" max="2" width="8.625" style="21" customWidth="1"/>
    <col min="3" max="3" width="8.875" style="21" customWidth="1"/>
    <col min="4" max="4" width="6.25390625" style="21" customWidth="1"/>
    <col min="5" max="5" width="7.375" style="21" customWidth="1"/>
    <col min="6" max="6" width="9.75390625" style="21" customWidth="1"/>
    <col min="7" max="7" width="8.375" style="21" customWidth="1"/>
    <col min="8" max="8" width="6.875" style="21" customWidth="1"/>
    <col min="9" max="9" width="7.25390625" style="21" customWidth="1"/>
    <col min="10" max="10" width="9.00390625" style="21" customWidth="1"/>
    <col min="11" max="11" width="7.00390625" style="21" customWidth="1"/>
    <col min="12" max="12" width="8.125" style="21" customWidth="1"/>
    <col min="13" max="13" width="7.125" style="21" customWidth="1"/>
    <col min="14" max="14" width="7.00390625" style="21" customWidth="1"/>
    <col min="15" max="15" width="7.625" style="21" customWidth="1"/>
    <col min="16" max="16" width="7.25390625" style="21" customWidth="1"/>
    <col min="17" max="17" width="6.00390625" style="21" customWidth="1"/>
    <col min="18" max="18" width="6.375" style="21" bestFit="1" customWidth="1"/>
    <col min="19" max="19" width="5.75390625" style="21" customWidth="1"/>
    <col min="20" max="20" width="6.375" style="21" bestFit="1" customWidth="1"/>
    <col min="21" max="21" width="6.75390625" style="21" customWidth="1"/>
    <col min="22" max="22" width="8.125" style="21" customWidth="1"/>
    <col min="23" max="23" width="7.625" style="21" customWidth="1"/>
    <col min="24" max="24" width="6.00390625" style="21" customWidth="1"/>
    <col min="25" max="25" width="5.875" style="21" customWidth="1"/>
    <col min="26" max="26" width="5.75390625" style="21" bestFit="1" customWidth="1"/>
    <col min="27" max="27" width="5.875" style="21" customWidth="1"/>
    <col min="28" max="28" width="7.375" style="21" customWidth="1"/>
    <col min="29" max="29" width="6.00390625" style="21" customWidth="1"/>
    <col min="30" max="30" width="5.75390625" style="21" bestFit="1" customWidth="1"/>
    <col min="31" max="31" width="5.875" style="21" customWidth="1"/>
    <col min="32" max="32" width="9.125" style="21" customWidth="1"/>
    <col min="33" max="33" width="8.625" style="21" customWidth="1"/>
    <col min="34" max="34" width="9.625" style="21" customWidth="1"/>
    <col min="35" max="36" width="7.75390625" style="21" customWidth="1"/>
    <col min="37" max="37" width="6.875" style="21" customWidth="1"/>
    <col min="38" max="38" width="5.75390625" style="21" bestFit="1" customWidth="1"/>
    <col min="39" max="39" width="8.25390625" style="21" customWidth="1"/>
    <col min="40" max="40" width="8.125" style="21" customWidth="1"/>
    <col min="41" max="41" width="6.125" style="21" customWidth="1"/>
    <col min="42" max="42" width="5.75390625" style="21" bestFit="1" customWidth="1"/>
    <col min="43" max="43" width="6.00390625" style="21" customWidth="1"/>
    <col min="44" max="44" width="5.75390625" style="21" bestFit="1" customWidth="1"/>
    <col min="45" max="45" width="6.375" style="21" customWidth="1"/>
    <col min="46" max="46" width="5.75390625" style="21" bestFit="1" customWidth="1"/>
    <col min="47" max="47" width="6.125" style="21" customWidth="1"/>
    <col min="48" max="48" width="5.875" style="21" customWidth="1"/>
    <col min="49" max="49" width="6.00390625" style="21" customWidth="1"/>
    <col min="50" max="50" width="5.375" style="21" customWidth="1"/>
    <col min="51" max="51" width="6.00390625" style="21" customWidth="1"/>
    <col min="52" max="52" width="6.375" style="21" bestFit="1" customWidth="1"/>
    <col min="53" max="53" width="6.875" style="21" customWidth="1"/>
    <col min="54" max="54" width="6.375" style="21" bestFit="1" customWidth="1"/>
    <col min="55" max="55" width="5.75390625" style="21" customWidth="1"/>
    <col min="56" max="56" width="5.875" style="21" customWidth="1"/>
    <col min="57" max="57" width="6.00390625" style="21" customWidth="1"/>
    <col min="58" max="58" width="8.125" style="21" customWidth="1"/>
    <col min="59" max="59" width="7.75390625" style="21" customWidth="1"/>
    <col min="60" max="60" width="7.875" style="21" customWidth="1"/>
    <col min="61" max="61" width="6.625" style="21" customWidth="1"/>
    <col min="62" max="62" width="6.375" style="21" bestFit="1" customWidth="1"/>
    <col min="63" max="63" width="6.375" style="21" customWidth="1"/>
    <col min="64" max="64" width="7.25390625" style="21" customWidth="1"/>
    <col min="65" max="65" width="7.375" style="21" customWidth="1"/>
    <col min="66" max="66" width="8.375" style="21" customWidth="1"/>
    <col min="67" max="67" width="8.125" style="21" customWidth="1"/>
    <col min="68" max="68" width="5.875" style="21" hidden="1" customWidth="1"/>
    <col min="69" max="69" width="6.875" style="21" hidden="1" customWidth="1"/>
    <col min="70" max="70" width="8.375" style="21" customWidth="1"/>
    <col min="71" max="71" width="3.75390625" style="21" customWidth="1"/>
    <col min="72" max="72" width="4.625" style="21" customWidth="1"/>
    <col min="73" max="73" width="6.875" style="21" customWidth="1"/>
    <col min="74" max="74" width="25.25390625" style="21" customWidth="1"/>
    <col min="75" max="16384" width="9.125" style="21" customWidth="1"/>
  </cols>
  <sheetData>
    <row r="1" spans="1:69" s="1" customFormat="1" ht="18.75" customHeight="1">
      <c r="A1" s="36"/>
      <c r="B1" s="136" t="s">
        <v>68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8"/>
      <c r="BO1" s="38"/>
      <c r="BP1" s="38"/>
      <c r="BQ1" s="38"/>
    </row>
    <row r="2" spans="1:69" s="1" customFormat="1" ht="18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37">
        <v>43235</v>
      </c>
      <c r="N2" s="137"/>
      <c r="O2" s="39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/>
      <c r="BG2" s="38"/>
      <c r="BH2" s="40"/>
      <c r="BI2" s="40"/>
      <c r="BJ2" s="40"/>
      <c r="BK2" s="40"/>
      <c r="BN2" s="38"/>
      <c r="BO2" s="38"/>
      <c r="BP2" s="38"/>
      <c r="BQ2" s="38"/>
    </row>
    <row r="3" spans="1:69" s="1" customFormat="1" ht="19.5" customHeight="1">
      <c r="A3" s="125" t="s">
        <v>69</v>
      </c>
      <c r="B3" s="125" t="s">
        <v>70</v>
      </c>
      <c r="C3" s="125"/>
      <c r="D3" s="125"/>
      <c r="E3" s="125"/>
      <c r="F3" s="126" t="s">
        <v>78</v>
      </c>
      <c r="G3" s="127"/>
      <c r="H3" s="127"/>
      <c r="I3" s="127"/>
      <c r="J3" s="127"/>
      <c r="K3" s="127"/>
      <c r="L3" s="127"/>
      <c r="M3" s="127"/>
      <c r="N3" s="127"/>
      <c r="O3" s="128"/>
      <c r="P3" s="41"/>
      <c r="Q3" s="41"/>
      <c r="R3" s="41"/>
      <c r="S3" s="41"/>
      <c r="T3" s="41"/>
      <c r="U3" s="41"/>
      <c r="V3" s="41"/>
      <c r="W3" s="41"/>
      <c r="X3" s="42"/>
      <c r="Y3" s="42"/>
      <c r="Z3" s="42"/>
      <c r="AA3" s="42"/>
      <c r="AB3" s="43"/>
      <c r="AC3" s="43"/>
      <c r="AD3" s="43"/>
      <c r="AE3" s="44"/>
      <c r="AF3" s="126" t="s">
        <v>71</v>
      </c>
      <c r="AG3" s="102"/>
      <c r="AH3" s="102"/>
      <c r="AI3" s="102"/>
      <c r="AJ3" s="102"/>
      <c r="AK3" s="102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1"/>
      <c r="AZ3" s="125" t="s">
        <v>26</v>
      </c>
      <c r="BA3" s="125"/>
      <c r="BB3" s="125" t="s">
        <v>27</v>
      </c>
      <c r="BC3" s="125"/>
      <c r="BD3" s="132" t="s">
        <v>82</v>
      </c>
      <c r="BE3" s="133"/>
      <c r="BF3" s="125" t="s">
        <v>79</v>
      </c>
      <c r="BG3" s="125"/>
      <c r="BH3" s="130"/>
      <c r="BI3" s="130"/>
      <c r="BJ3" s="131"/>
      <c r="BK3" s="131"/>
      <c r="BL3" s="131"/>
      <c r="BM3" s="131"/>
      <c r="BN3" s="131"/>
      <c r="BO3" s="131"/>
      <c r="BP3" s="131"/>
      <c r="BQ3" s="131"/>
    </row>
    <row r="4" spans="1:69" s="1" customFormat="1" ht="45.75" customHeight="1">
      <c r="A4" s="125"/>
      <c r="B4" s="125"/>
      <c r="C4" s="125"/>
      <c r="D4" s="125"/>
      <c r="E4" s="125"/>
      <c r="F4" s="125" t="s">
        <v>72</v>
      </c>
      <c r="G4" s="125"/>
      <c r="H4" s="125"/>
      <c r="I4" s="125"/>
      <c r="J4" s="122" t="s">
        <v>83</v>
      </c>
      <c r="K4" s="123"/>
      <c r="L4" s="122" t="s">
        <v>1</v>
      </c>
      <c r="M4" s="123"/>
      <c r="N4" s="120" t="s">
        <v>118</v>
      </c>
      <c r="O4" s="121"/>
      <c r="P4" s="120" t="s">
        <v>84</v>
      </c>
      <c r="Q4" s="121"/>
      <c r="R4" s="120" t="s">
        <v>2</v>
      </c>
      <c r="S4" s="121"/>
      <c r="T4" s="120" t="s">
        <v>3</v>
      </c>
      <c r="U4" s="121"/>
      <c r="V4" s="124" t="s">
        <v>0</v>
      </c>
      <c r="W4" s="124"/>
      <c r="X4" s="124" t="s">
        <v>4</v>
      </c>
      <c r="Y4" s="124"/>
      <c r="Z4" s="124" t="s">
        <v>85</v>
      </c>
      <c r="AA4" s="124"/>
      <c r="AB4" s="120" t="s">
        <v>86</v>
      </c>
      <c r="AC4" s="121"/>
      <c r="AD4" s="124" t="s">
        <v>87</v>
      </c>
      <c r="AE4" s="124"/>
      <c r="AF4" s="125" t="s">
        <v>72</v>
      </c>
      <c r="AG4" s="125"/>
      <c r="AH4" s="129" t="s">
        <v>20</v>
      </c>
      <c r="AI4" s="129"/>
      <c r="AJ4" s="129" t="s">
        <v>117</v>
      </c>
      <c r="AK4" s="129"/>
      <c r="AL4" s="129" t="s">
        <v>21</v>
      </c>
      <c r="AM4" s="129"/>
      <c r="AN4" s="129" t="s">
        <v>22</v>
      </c>
      <c r="AO4" s="129"/>
      <c r="AP4" s="129" t="s">
        <v>23</v>
      </c>
      <c r="AQ4" s="129"/>
      <c r="AR4" s="129" t="s">
        <v>24</v>
      </c>
      <c r="AS4" s="129"/>
      <c r="AT4" s="129" t="s">
        <v>116</v>
      </c>
      <c r="AU4" s="129"/>
      <c r="AV4" s="122" t="s">
        <v>114</v>
      </c>
      <c r="AW4" s="123"/>
      <c r="AX4" s="129" t="s">
        <v>88</v>
      </c>
      <c r="AY4" s="129"/>
      <c r="AZ4" s="125"/>
      <c r="BA4" s="125"/>
      <c r="BB4" s="125"/>
      <c r="BC4" s="125"/>
      <c r="BD4" s="134"/>
      <c r="BE4" s="135"/>
      <c r="BF4" s="125" t="s">
        <v>80</v>
      </c>
      <c r="BG4" s="125"/>
      <c r="BH4" s="129" t="s">
        <v>25</v>
      </c>
      <c r="BI4" s="129"/>
      <c r="BJ4" s="129" t="s">
        <v>89</v>
      </c>
      <c r="BK4" s="129"/>
      <c r="BL4" s="129" t="s">
        <v>81</v>
      </c>
      <c r="BM4" s="129"/>
      <c r="BN4" s="129" t="s">
        <v>90</v>
      </c>
      <c r="BO4" s="129"/>
      <c r="BP4" s="129" t="s">
        <v>91</v>
      </c>
      <c r="BQ4" s="129"/>
    </row>
    <row r="5" spans="1:69" s="1" customFormat="1" ht="31.5" customHeight="1">
      <c r="A5" s="125"/>
      <c r="B5" s="45" t="s">
        <v>73</v>
      </c>
      <c r="C5" s="45" t="s">
        <v>74</v>
      </c>
      <c r="D5" s="45" t="s">
        <v>5</v>
      </c>
      <c r="E5" s="45" t="s">
        <v>33</v>
      </c>
      <c r="F5" s="45" t="s">
        <v>73</v>
      </c>
      <c r="G5" s="45" t="s">
        <v>74</v>
      </c>
      <c r="H5" s="45" t="s">
        <v>5</v>
      </c>
      <c r="I5" s="45" t="s">
        <v>33</v>
      </c>
      <c r="J5" s="45" t="s">
        <v>73</v>
      </c>
      <c r="K5" s="45" t="s">
        <v>74</v>
      </c>
      <c r="L5" s="45" t="s">
        <v>73</v>
      </c>
      <c r="M5" s="45" t="s">
        <v>74</v>
      </c>
      <c r="N5" s="45" t="s">
        <v>73</v>
      </c>
      <c r="O5" s="45" t="s">
        <v>74</v>
      </c>
      <c r="P5" s="45" t="s">
        <v>73</v>
      </c>
      <c r="Q5" s="45" t="s">
        <v>74</v>
      </c>
      <c r="R5" s="45" t="s">
        <v>73</v>
      </c>
      <c r="S5" s="45" t="s">
        <v>74</v>
      </c>
      <c r="T5" s="45" t="s">
        <v>73</v>
      </c>
      <c r="U5" s="45" t="s">
        <v>74</v>
      </c>
      <c r="V5" s="45" t="s">
        <v>73</v>
      </c>
      <c r="W5" s="45" t="s">
        <v>74</v>
      </c>
      <c r="X5" s="45" t="s">
        <v>73</v>
      </c>
      <c r="Y5" s="45" t="s">
        <v>74</v>
      </c>
      <c r="Z5" s="45" t="s">
        <v>73</v>
      </c>
      <c r="AA5" s="45" t="s">
        <v>74</v>
      </c>
      <c r="AB5" s="45" t="s">
        <v>73</v>
      </c>
      <c r="AC5" s="45" t="s">
        <v>74</v>
      </c>
      <c r="AD5" s="45" t="s">
        <v>73</v>
      </c>
      <c r="AE5" s="45" t="s">
        <v>74</v>
      </c>
      <c r="AF5" s="45" t="s">
        <v>73</v>
      </c>
      <c r="AG5" s="45" t="s">
        <v>74</v>
      </c>
      <c r="AH5" s="45" t="s">
        <v>73</v>
      </c>
      <c r="AI5" s="45" t="s">
        <v>74</v>
      </c>
      <c r="AJ5" s="45" t="s">
        <v>73</v>
      </c>
      <c r="AK5" s="45" t="s">
        <v>74</v>
      </c>
      <c r="AL5" s="45" t="s">
        <v>73</v>
      </c>
      <c r="AM5" s="45" t="s">
        <v>74</v>
      </c>
      <c r="AN5" s="45" t="s">
        <v>73</v>
      </c>
      <c r="AO5" s="45" t="s">
        <v>74</v>
      </c>
      <c r="AP5" s="45" t="s">
        <v>73</v>
      </c>
      <c r="AQ5" s="45" t="s">
        <v>74</v>
      </c>
      <c r="AR5" s="45" t="s">
        <v>73</v>
      </c>
      <c r="AS5" s="45" t="s">
        <v>74</v>
      </c>
      <c r="AT5" s="45" t="s">
        <v>73</v>
      </c>
      <c r="AU5" s="45" t="s">
        <v>74</v>
      </c>
      <c r="AV5" s="45" t="s">
        <v>73</v>
      </c>
      <c r="AW5" s="45" t="s">
        <v>74</v>
      </c>
      <c r="AX5" s="45" t="s">
        <v>73</v>
      </c>
      <c r="AY5" s="45" t="s">
        <v>74</v>
      </c>
      <c r="AZ5" s="45" t="s">
        <v>73</v>
      </c>
      <c r="BA5" s="45" t="s">
        <v>74</v>
      </c>
      <c r="BB5" s="45" t="s">
        <v>73</v>
      </c>
      <c r="BC5" s="45" t="s">
        <v>74</v>
      </c>
      <c r="BD5" s="45" t="s">
        <v>73</v>
      </c>
      <c r="BE5" s="45" t="s">
        <v>74</v>
      </c>
      <c r="BF5" s="45" t="s">
        <v>73</v>
      </c>
      <c r="BG5" s="45" t="s">
        <v>74</v>
      </c>
      <c r="BH5" s="45" t="s">
        <v>73</v>
      </c>
      <c r="BI5" s="45" t="s">
        <v>74</v>
      </c>
      <c r="BJ5" s="45" t="s">
        <v>73</v>
      </c>
      <c r="BK5" s="45" t="s">
        <v>74</v>
      </c>
      <c r="BL5" s="45" t="s">
        <v>73</v>
      </c>
      <c r="BM5" s="45" t="s">
        <v>74</v>
      </c>
      <c r="BN5" s="45" t="s">
        <v>73</v>
      </c>
      <c r="BO5" s="45" t="s">
        <v>74</v>
      </c>
      <c r="BP5" s="45" t="s">
        <v>73</v>
      </c>
      <c r="BQ5" s="45" t="s">
        <v>74</v>
      </c>
    </row>
    <row r="6" spans="1:69" s="1" customFormat="1" ht="18" customHeight="1">
      <c r="A6" s="35" t="s">
        <v>6</v>
      </c>
      <c r="B6" s="46"/>
      <c r="C6" s="46"/>
      <c r="D6" s="47"/>
      <c r="E6" s="48"/>
      <c r="F6" s="48">
        <f>J6+L6+N6+P6+R6+T6+V6+X6+Z6+AD6</f>
        <v>0</v>
      </c>
      <c r="G6" s="48">
        <f aca="true" t="shared" si="0" ref="G6:G27">K6+M6+O6+Q6+S6+U6+W6+Y6+AA6+AE6+AC6</f>
        <v>0</v>
      </c>
      <c r="H6" s="47"/>
      <c r="I6" s="48"/>
      <c r="J6" s="49"/>
      <c r="K6" s="48"/>
      <c r="L6" s="49"/>
      <c r="M6" s="48"/>
      <c r="N6" s="49"/>
      <c r="O6" s="48"/>
      <c r="P6" s="49"/>
      <c r="Q6" s="48"/>
      <c r="R6" s="49"/>
      <c r="S6" s="48"/>
      <c r="T6" s="49"/>
      <c r="U6" s="48"/>
      <c r="V6" s="49"/>
      <c r="W6" s="48"/>
      <c r="X6" s="49"/>
      <c r="Y6" s="48"/>
      <c r="Z6" s="49"/>
      <c r="AA6" s="48"/>
      <c r="AB6" s="50"/>
      <c r="AC6" s="48"/>
      <c r="AD6" s="49"/>
      <c r="AE6" s="48"/>
      <c r="AF6" s="48">
        <f>AH6+AJ6+AL6+AN6+AP6+AR6+AT6+AX6</f>
        <v>0</v>
      </c>
      <c r="AG6" s="48">
        <f aca="true" t="shared" si="1" ref="AG6:AG19">AI6+AK6+AM6+AO6+AQ6+AS6+AU6+AY6+AW6</f>
        <v>0</v>
      </c>
      <c r="AH6" s="49"/>
      <c r="AI6" s="48"/>
      <c r="AJ6" s="49"/>
      <c r="AK6" s="48"/>
      <c r="AL6" s="49"/>
      <c r="AM6" s="48"/>
      <c r="AN6" s="49"/>
      <c r="AO6" s="48"/>
      <c r="AP6" s="49"/>
      <c r="AQ6" s="48"/>
      <c r="AR6" s="48"/>
      <c r="AS6" s="48"/>
      <c r="AT6" s="48"/>
      <c r="AU6" s="48"/>
      <c r="AV6" s="48"/>
      <c r="AW6" s="48"/>
      <c r="AX6" s="49"/>
      <c r="AY6" s="48"/>
      <c r="AZ6" s="51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1:69" s="1" customFormat="1" ht="15" customHeight="1">
      <c r="A7" s="35" t="s">
        <v>28</v>
      </c>
      <c r="B7" s="46">
        <f aca="true" t="shared" si="2" ref="B7:B26">F7+AF7+AZ7+BB7+BF7+BD7</f>
        <v>17886</v>
      </c>
      <c r="C7" s="46">
        <f aca="true" t="shared" si="3" ref="C7:C26">G7+AG7+BA7+BC7+BG7+BE7</f>
        <v>9892</v>
      </c>
      <c r="D7" s="47">
        <f aca="true" t="shared" si="4" ref="D7:D27">C7/B7*100</f>
        <v>55.30582578553058</v>
      </c>
      <c r="E7" s="48">
        <v>998</v>
      </c>
      <c r="F7" s="48">
        <f aca="true" t="shared" si="5" ref="F7:F27">J7+L7+N7+P7+R7+T7+V7+X7+Z7+AD7+AB7</f>
        <v>4103</v>
      </c>
      <c r="G7" s="48">
        <f t="shared" si="0"/>
        <v>2275</v>
      </c>
      <c r="H7" s="47">
        <f aca="true" t="shared" si="6" ref="H7:H26">G7/F7*100</f>
        <v>55.447233731416034</v>
      </c>
      <c r="I7" s="48">
        <v>230</v>
      </c>
      <c r="J7" s="48">
        <v>320</v>
      </c>
      <c r="K7" s="48">
        <v>100</v>
      </c>
      <c r="L7" s="48">
        <v>620</v>
      </c>
      <c r="M7" s="48">
        <v>60</v>
      </c>
      <c r="N7" s="48">
        <v>2733</v>
      </c>
      <c r="O7" s="48">
        <v>1885</v>
      </c>
      <c r="P7" s="48"/>
      <c r="Q7" s="48"/>
      <c r="R7" s="48"/>
      <c r="S7" s="48"/>
      <c r="T7" s="48">
        <v>230</v>
      </c>
      <c r="U7" s="48"/>
      <c r="V7" s="48">
        <v>150</v>
      </c>
      <c r="W7" s="48">
        <v>130</v>
      </c>
      <c r="X7" s="48">
        <v>50</v>
      </c>
      <c r="Y7" s="48">
        <v>100</v>
      </c>
      <c r="Z7" s="48"/>
      <c r="AA7" s="48"/>
      <c r="AB7" s="48"/>
      <c r="AC7" s="48"/>
      <c r="AD7" s="48"/>
      <c r="AE7" s="48"/>
      <c r="AF7" s="48">
        <f aca="true" t="shared" si="7" ref="AF7:AF19">AH7+AJ7+AL7+AN7+AP7+AR7+AT7+AX7+AV7</f>
        <v>6886</v>
      </c>
      <c r="AG7" s="48">
        <f t="shared" si="1"/>
        <v>5306</v>
      </c>
      <c r="AH7" s="48">
        <v>3190</v>
      </c>
      <c r="AI7" s="48">
        <v>3215</v>
      </c>
      <c r="AJ7" s="48"/>
      <c r="AK7" s="48"/>
      <c r="AL7" s="48"/>
      <c r="AM7" s="48"/>
      <c r="AN7" s="48">
        <v>965</v>
      </c>
      <c r="AO7" s="48"/>
      <c r="AP7" s="48">
        <v>1106</v>
      </c>
      <c r="AQ7" s="48"/>
      <c r="AR7" s="48"/>
      <c r="AS7" s="48"/>
      <c r="AT7" s="48">
        <v>1625</v>
      </c>
      <c r="AU7" s="48">
        <v>2091</v>
      </c>
      <c r="AV7" s="48"/>
      <c r="AW7" s="48"/>
      <c r="AX7" s="49"/>
      <c r="AY7" s="48"/>
      <c r="AZ7" s="51">
        <v>12</v>
      </c>
      <c r="BA7" s="48"/>
      <c r="BB7" s="48"/>
      <c r="BC7" s="48"/>
      <c r="BD7" s="48"/>
      <c r="BE7" s="48"/>
      <c r="BF7" s="48">
        <f>BH7+BJ7+BL7+BN7+BP7</f>
        <v>6885</v>
      </c>
      <c r="BG7" s="48">
        <f>BI7+BK7++BM7+BO7+BQ7</f>
        <v>2311</v>
      </c>
      <c r="BH7" s="48"/>
      <c r="BI7" s="48"/>
      <c r="BJ7" s="48"/>
      <c r="BK7" s="48"/>
      <c r="BL7" s="48">
        <v>5151</v>
      </c>
      <c r="BM7" s="48">
        <v>1670</v>
      </c>
      <c r="BN7" s="48">
        <v>1734</v>
      </c>
      <c r="BO7" s="48">
        <v>641</v>
      </c>
      <c r="BP7" s="48"/>
      <c r="BQ7" s="48"/>
    </row>
    <row r="8" spans="1:69" s="1" customFormat="1" ht="15" customHeight="1">
      <c r="A8" s="35" t="s">
        <v>29</v>
      </c>
      <c r="B8" s="46">
        <f t="shared" si="2"/>
        <v>22585</v>
      </c>
      <c r="C8" s="46">
        <f t="shared" si="3"/>
        <v>13551</v>
      </c>
      <c r="D8" s="47">
        <f t="shared" si="4"/>
        <v>60</v>
      </c>
      <c r="E8" s="48">
        <v>762</v>
      </c>
      <c r="F8" s="48">
        <f t="shared" si="5"/>
        <v>12047</v>
      </c>
      <c r="G8" s="48">
        <f t="shared" si="0"/>
        <v>9262</v>
      </c>
      <c r="H8" s="47">
        <f t="shared" si="6"/>
        <v>76.88221133892256</v>
      </c>
      <c r="I8" s="48"/>
      <c r="J8" s="48">
        <v>3670</v>
      </c>
      <c r="K8" s="48">
        <v>2660</v>
      </c>
      <c r="L8" s="48">
        <v>4954</v>
      </c>
      <c r="M8" s="48">
        <v>3106</v>
      </c>
      <c r="N8" s="48">
        <v>3218</v>
      </c>
      <c r="O8" s="48">
        <v>3105</v>
      </c>
      <c r="P8" s="48"/>
      <c r="Q8" s="48"/>
      <c r="R8" s="48"/>
      <c r="S8" s="48"/>
      <c r="T8" s="48">
        <v>130</v>
      </c>
      <c r="U8" s="48"/>
      <c r="V8" s="48">
        <v>0</v>
      </c>
      <c r="W8" s="48">
        <v>307</v>
      </c>
      <c r="X8" s="48">
        <v>75</v>
      </c>
      <c r="Y8" s="48">
        <v>25</v>
      </c>
      <c r="Z8" s="49"/>
      <c r="AA8" s="49"/>
      <c r="AB8" s="49"/>
      <c r="AC8" s="49">
        <v>59</v>
      </c>
      <c r="AD8" s="48"/>
      <c r="AE8" s="48"/>
      <c r="AF8" s="48">
        <f t="shared" si="7"/>
        <v>7682</v>
      </c>
      <c r="AG8" s="48">
        <f t="shared" si="1"/>
        <v>2850</v>
      </c>
      <c r="AH8" s="48">
        <v>4922</v>
      </c>
      <c r="AI8" s="48">
        <v>2850</v>
      </c>
      <c r="AJ8" s="48"/>
      <c r="AK8" s="48"/>
      <c r="AL8" s="48"/>
      <c r="AM8" s="48"/>
      <c r="AN8" s="48">
        <v>1210</v>
      </c>
      <c r="AO8" s="48"/>
      <c r="AP8" s="48">
        <v>850</v>
      </c>
      <c r="AQ8" s="48"/>
      <c r="AR8" s="48">
        <v>700</v>
      </c>
      <c r="AS8" s="48"/>
      <c r="AT8" s="48"/>
      <c r="AU8" s="48"/>
      <c r="AV8" s="48"/>
      <c r="AW8" s="48"/>
      <c r="AX8" s="49"/>
      <c r="AY8" s="48"/>
      <c r="AZ8" s="51">
        <v>65</v>
      </c>
      <c r="BA8" s="48">
        <v>101</v>
      </c>
      <c r="BB8" s="48">
        <v>595</v>
      </c>
      <c r="BC8" s="48">
        <v>98</v>
      </c>
      <c r="BD8" s="48"/>
      <c r="BE8" s="48"/>
      <c r="BF8" s="48">
        <f aca="true" t="shared" si="8" ref="BF8:BF26">BH8+BJ8+BL8+BN8+BP8</f>
        <v>2196</v>
      </c>
      <c r="BG8" s="48">
        <f aca="true" t="shared" si="9" ref="BG8:BG26">BI8+BK8++BM8+BO8+BQ8</f>
        <v>1240</v>
      </c>
      <c r="BH8" s="48">
        <v>584</v>
      </c>
      <c r="BI8" s="48"/>
      <c r="BJ8" s="48"/>
      <c r="BK8" s="48"/>
      <c r="BL8" s="48">
        <v>1150</v>
      </c>
      <c r="BM8" s="48">
        <v>1240</v>
      </c>
      <c r="BN8" s="48">
        <v>462</v>
      </c>
      <c r="BO8" s="48"/>
      <c r="BP8" s="48"/>
      <c r="BQ8" s="48"/>
    </row>
    <row r="9" spans="1:69" s="1" customFormat="1" ht="14.25" customHeight="1">
      <c r="A9" s="35" t="s">
        <v>7</v>
      </c>
      <c r="B9" s="46">
        <f t="shared" si="2"/>
        <v>9562</v>
      </c>
      <c r="C9" s="46">
        <f t="shared" si="3"/>
        <v>4001</v>
      </c>
      <c r="D9" s="47">
        <f t="shared" si="4"/>
        <v>41.84271072997281</v>
      </c>
      <c r="E9" s="48">
        <v>939</v>
      </c>
      <c r="F9" s="48">
        <f t="shared" si="5"/>
        <v>3747</v>
      </c>
      <c r="G9" s="48">
        <f t="shared" si="0"/>
        <v>1300</v>
      </c>
      <c r="H9" s="47">
        <f t="shared" si="6"/>
        <v>34.69442220443021</v>
      </c>
      <c r="I9" s="48">
        <v>270</v>
      </c>
      <c r="J9" s="48">
        <v>910</v>
      </c>
      <c r="K9" s="48">
        <v>165</v>
      </c>
      <c r="L9" s="48">
        <v>604</v>
      </c>
      <c r="M9" s="48">
        <v>175</v>
      </c>
      <c r="N9" s="48">
        <v>1000</v>
      </c>
      <c r="O9" s="48">
        <v>960</v>
      </c>
      <c r="P9" s="48"/>
      <c r="Q9" s="48"/>
      <c r="R9" s="48"/>
      <c r="S9" s="48"/>
      <c r="T9" s="48">
        <v>483</v>
      </c>
      <c r="U9" s="48"/>
      <c r="V9" s="48">
        <v>300</v>
      </c>
      <c r="W9" s="48"/>
      <c r="X9" s="48"/>
      <c r="Y9" s="48"/>
      <c r="Z9" s="48"/>
      <c r="AA9" s="48"/>
      <c r="AB9" s="48">
        <v>300</v>
      </c>
      <c r="AC9" s="48"/>
      <c r="AD9" s="48">
        <v>150</v>
      </c>
      <c r="AE9" s="48"/>
      <c r="AF9" s="48">
        <f t="shared" si="7"/>
        <v>2174</v>
      </c>
      <c r="AG9" s="48">
        <f t="shared" si="1"/>
        <v>1191</v>
      </c>
      <c r="AH9" s="48">
        <v>1488</v>
      </c>
      <c r="AI9" s="48">
        <v>615</v>
      </c>
      <c r="AJ9" s="48"/>
      <c r="AK9" s="48"/>
      <c r="AL9" s="48"/>
      <c r="AM9" s="48"/>
      <c r="AN9" s="48"/>
      <c r="AO9" s="48"/>
      <c r="AP9" s="48"/>
      <c r="AQ9" s="48"/>
      <c r="AR9" s="48">
        <v>482</v>
      </c>
      <c r="AS9" s="48">
        <v>312</v>
      </c>
      <c r="AT9" s="48">
        <v>204</v>
      </c>
      <c r="AU9" s="48">
        <v>264</v>
      </c>
      <c r="AV9" s="48"/>
      <c r="AW9" s="48"/>
      <c r="AX9" s="49"/>
      <c r="AY9" s="48"/>
      <c r="AZ9" s="51"/>
      <c r="BA9" s="48"/>
      <c r="BB9" s="48"/>
      <c r="BC9" s="48"/>
      <c r="BD9" s="48"/>
      <c r="BE9" s="48"/>
      <c r="BF9" s="48">
        <f t="shared" si="8"/>
        <v>3641</v>
      </c>
      <c r="BG9" s="48">
        <f t="shared" si="9"/>
        <v>1510</v>
      </c>
      <c r="BH9" s="48"/>
      <c r="BI9" s="48"/>
      <c r="BJ9" s="48"/>
      <c r="BK9" s="48"/>
      <c r="BL9" s="48">
        <v>3526</v>
      </c>
      <c r="BM9" s="48">
        <v>1430</v>
      </c>
      <c r="BN9" s="48">
        <v>115</v>
      </c>
      <c r="BO9" s="48">
        <v>80</v>
      </c>
      <c r="BP9" s="48"/>
      <c r="BQ9" s="48"/>
    </row>
    <row r="10" spans="1:69" s="1" customFormat="1" ht="15" customHeight="1">
      <c r="A10" s="35" t="s">
        <v>8</v>
      </c>
      <c r="B10" s="46">
        <f t="shared" si="2"/>
        <v>22697</v>
      </c>
      <c r="C10" s="46">
        <f t="shared" si="3"/>
        <v>13828</v>
      </c>
      <c r="D10" s="47">
        <f t="shared" si="4"/>
        <v>60.92435123584615</v>
      </c>
      <c r="E10" s="48">
        <v>1737</v>
      </c>
      <c r="F10" s="48">
        <f t="shared" si="5"/>
        <v>9896</v>
      </c>
      <c r="G10" s="48">
        <f t="shared" si="0"/>
        <v>6093</v>
      </c>
      <c r="H10" s="47">
        <f t="shared" si="6"/>
        <v>61.57033144704931</v>
      </c>
      <c r="I10" s="48">
        <v>517</v>
      </c>
      <c r="J10" s="48">
        <v>4610</v>
      </c>
      <c r="K10" s="48">
        <v>2911</v>
      </c>
      <c r="L10" s="48">
        <v>3142</v>
      </c>
      <c r="M10" s="48">
        <v>1854</v>
      </c>
      <c r="N10" s="48">
        <v>1054</v>
      </c>
      <c r="O10" s="48">
        <v>988</v>
      </c>
      <c r="P10" s="48">
        <v>622</v>
      </c>
      <c r="Q10" s="48"/>
      <c r="R10" s="49">
        <v>30</v>
      </c>
      <c r="S10" s="49"/>
      <c r="T10" s="49">
        <v>90</v>
      </c>
      <c r="U10" s="49"/>
      <c r="V10" s="49">
        <v>250</v>
      </c>
      <c r="W10" s="49">
        <v>320</v>
      </c>
      <c r="X10" s="49"/>
      <c r="Y10" s="49"/>
      <c r="Z10" s="48">
        <v>98</v>
      </c>
      <c r="AA10" s="48"/>
      <c r="AB10" s="48"/>
      <c r="AC10" s="48"/>
      <c r="AD10" s="49"/>
      <c r="AE10" s="48">
        <v>20</v>
      </c>
      <c r="AF10" s="48">
        <f t="shared" si="7"/>
        <v>12314</v>
      </c>
      <c r="AG10" s="48">
        <f t="shared" si="1"/>
        <v>7402</v>
      </c>
      <c r="AH10" s="48">
        <v>8773</v>
      </c>
      <c r="AI10" s="48">
        <v>4127</v>
      </c>
      <c r="AJ10" s="48"/>
      <c r="AK10" s="48"/>
      <c r="AL10" s="48"/>
      <c r="AM10" s="48"/>
      <c r="AN10" s="48">
        <v>581</v>
      </c>
      <c r="AO10" s="48">
        <v>956</v>
      </c>
      <c r="AP10" s="48"/>
      <c r="AQ10" s="48"/>
      <c r="AR10" s="48">
        <v>1707</v>
      </c>
      <c r="AS10" s="48">
        <v>1500</v>
      </c>
      <c r="AT10" s="48">
        <v>1118</v>
      </c>
      <c r="AU10" s="48">
        <v>819</v>
      </c>
      <c r="AV10" s="48"/>
      <c r="AW10" s="48"/>
      <c r="AX10" s="49">
        <v>135</v>
      </c>
      <c r="AY10" s="48"/>
      <c r="AZ10" s="51">
        <v>90</v>
      </c>
      <c r="BA10" s="48">
        <v>29</v>
      </c>
      <c r="BB10" s="48">
        <v>136</v>
      </c>
      <c r="BC10" s="48">
        <v>54</v>
      </c>
      <c r="BD10" s="48"/>
      <c r="BE10" s="48"/>
      <c r="BF10" s="48">
        <f t="shared" si="8"/>
        <v>261</v>
      </c>
      <c r="BG10" s="48">
        <f t="shared" si="9"/>
        <v>250</v>
      </c>
      <c r="BH10" s="48">
        <v>0</v>
      </c>
      <c r="BI10" s="48"/>
      <c r="BJ10" s="48">
        <v>0</v>
      </c>
      <c r="BK10" s="48"/>
      <c r="BL10" s="48">
        <v>261</v>
      </c>
      <c r="BM10" s="48">
        <v>250</v>
      </c>
      <c r="BN10" s="48">
        <v>0</v>
      </c>
      <c r="BO10" s="48"/>
      <c r="BP10" s="48">
        <v>0</v>
      </c>
      <c r="BQ10" s="48"/>
    </row>
    <row r="11" spans="1:69" s="1" customFormat="1" ht="15.75" customHeight="1">
      <c r="A11" s="35" t="s">
        <v>75</v>
      </c>
      <c r="B11" s="46">
        <f t="shared" si="2"/>
        <v>30517</v>
      </c>
      <c r="C11" s="46">
        <f t="shared" si="3"/>
        <v>18406</v>
      </c>
      <c r="D11" s="47">
        <f t="shared" si="4"/>
        <v>60.31392338696464</v>
      </c>
      <c r="E11" s="48">
        <v>2196</v>
      </c>
      <c r="F11" s="48">
        <f t="shared" si="5"/>
        <v>13882</v>
      </c>
      <c r="G11" s="48">
        <f t="shared" si="0"/>
        <v>8326</v>
      </c>
      <c r="H11" s="47">
        <f t="shared" si="6"/>
        <v>59.97694856648897</v>
      </c>
      <c r="I11" s="48">
        <v>700</v>
      </c>
      <c r="J11" s="48">
        <v>6180</v>
      </c>
      <c r="K11" s="48">
        <v>3063</v>
      </c>
      <c r="L11" s="48">
        <v>2625</v>
      </c>
      <c r="M11" s="48">
        <v>1411</v>
      </c>
      <c r="N11" s="48">
        <v>3469</v>
      </c>
      <c r="O11" s="48">
        <v>3206</v>
      </c>
      <c r="P11" s="48">
        <v>160</v>
      </c>
      <c r="Q11" s="48"/>
      <c r="R11" s="48">
        <v>174</v>
      </c>
      <c r="S11" s="48"/>
      <c r="T11" s="48">
        <v>547</v>
      </c>
      <c r="U11" s="48">
        <v>100</v>
      </c>
      <c r="V11" s="48">
        <v>627</v>
      </c>
      <c r="W11" s="48">
        <v>510</v>
      </c>
      <c r="X11" s="48">
        <v>100</v>
      </c>
      <c r="Y11" s="48"/>
      <c r="Z11" s="49"/>
      <c r="AA11" s="49">
        <v>36</v>
      </c>
      <c r="AB11" s="49"/>
      <c r="AC11" s="49"/>
      <c r="AD11" s="48"/>
      <c r="AE11" s="48"/>
      <c r="AF11" s="48">
        <f t="shared" si="7"/>
        <v>8601</v>
      </c>
      <c r="AG11" s="48">
        <f t="shared" si="1"/>
        <v>5276</v>
      </c>
      <c r="AH11" s="48">
        <v>8601</v>
      </c>
      <c r="AI11" s="48">
        <v>5276</v>
      </c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9"/>
      <c r="AY11" s="48"/>
      <c r="AZ11" s="51">
        <v>10</v>
      </c>
      <c r="BA11" s="48"/>
      <c r="BB11" s="48"/>
      <c r="BC11" s="48"/>
      <c r="BD11" s="48"/>
      <c r="BE11" s="48"/>
      <c r="BF11" s="48">
        <f t="shared" si="8"/>
        <v>8024</v>
      </c>
      <c r="BG11" s="48">
        <f t="shared" si="9"/>
        <v>4804</v>
      </c>
      <c r="BH11" s="48">
        <v>500</v>
      </c>
      <c r="BI11" s="48"/>
      <c r="BJ11" s="48">
        <v>0</v>
      </c>
      <c r="BK11" s="48"/>
      <c r="BL11" s="48">
        <v>7024</v>
      </c>
      <c r="BM11" s="48">
        <v>4804</v>
      </c>
      <c r="BN11" s="48">
        <v>500</v>
      </c>
      <c r="BO11" s="48"/>
      <c r="BP11" s="48">
        <v>0</v>
      </c>
      <c r="BQ11" s="48"/>
    </row>
    <row r="12" spans="1:69" s="1" customFormat="1" ht="14.25" customHeight="1">
      <c r="A12" s="35" t="s">
        <v>9</v>
      </c>
      <c r="B12" s="46">
        <f t="shared" si="2"/>
        <v>56665</v>
      </c>
      <c r="C12" s="46">
        <f t="shared" si="3"/>
        <v>28859</v>
      </c>
      <c r="D12" s="47">
        <f t="shared" si="4"/>
        <v>50.9291449748522</v>
      </c>
      <c r="E12" s="48">
        <v>4011</v>
      </c>
      <c r="F12" s="48">
        <f t="shared" si="5"/>
        <v>28327</v>
      </c>
      <c r="G12" s="48">
        <f t="shared" si="0"/>
        <v>17370</v>
      </c>
      <c r="H12" s="47">
        <f t="shared" si="6"/>
        <v>61.31958908461892</v>
      </c>
      <c r="I12" s="49">
        <v>3037</v>
      </c>
      <c r="J12" s="49">
        <v>14674</v>
      </c>
      <c r="K12" s="49">
        <v>9926</v>
      </c>
      <c r="L12" s="49">
        <v>11318</v>
      </c>
      <c r="M12" s="49">
        <v>6310</v>
      </c>
      <c r="N12" s="49">
        <v>1468</v>
      </c>
      <c r="O12" s="49">
        <v>724</v>
      </c>
      <c r="P12" s="49">
        <v>200</v>
      </c>
      <c r="Q12" s="49"/>
      <c r="R12" s="48"/>
      <c r="S12" s="48"/>
      <c r="T12" s="48">
        <v>387</v>
      </c>
      <c r="U12" s="48"/>
      <c r="V12" s="48">
        <v>280</v>
      </c>
      <c r="W12" s="48">
        <v>410</v>
      </c>
      <c r="X12" s="48"/>
      <c r="Y12" s="48"/>
      <c r="Z12" s="48"/>
      <c r="AA12" s="48"/>
      <c r="AB12" s="48"/>
      <c r="AC12" s="48"/>
      <c r="AD12" s="48"/>
      <c r="AE12" s="49"/>
      <c r="AF12" s="48">
        <f t="shared" si="7"/>
        <v>23138</v>
      </c>
      <c r="AG12" s="48">
        <f t="shared" si="1"/>
        <v>9541</v>
      </c>
      <c r="AH12" s="49">
        <v>18098</v>
      </c>
      <c r="AI12" s="49">
        <v>7614</v>
      </c>
      <c r="AJ12" s="49"/>
      <c r="AK12" s="49"/>
      <c r="AL12" s="49">
        <v>437</v>
      </c>
      <c r="AM12" s="49"/>
      <c r="AN12" s="49">
        <v>4603</v>
      </c>
      <c r="AO12" s="49">
        <v>1800</v>
      </c>
      <c r="AP12" s="49"/>
      <c r="AQ12" s="49"/>
      <c r="AR12" s="49"/>
      <c r="AS12" s="49">
        <v>77</v>
      </c>
      <c r="AT12" s="49"/>
      <c r="AU12" s="49">
        <v>50</v>
      </c>
      <c r="AV12" s="49"/>
      <c r="AW12" s="49"/>
      <c r="AX12" s="49"/>
      <c r="AY12" s="49"/>
      <c r="AZ12" s="52">
        <v>24.4</v>
      </c>
      <c r="BA12" s="49"/>
      <c r="BB12" s="49">
        <v>23.6</v>
      </c>
      <c r="BC12" s="49"/>
      <c r="BD12" s="49"/>
      <c r="BE12" s="49"/>
      <c r="BF12" s="48">
        <f t="shared" si="8"/>
        <v>5152</v>
      </c>
      <c r="BG12" s="48">
        <f t="shared" si="9"/>
        <v>1948</v>
      </c>
      <c r="BH12" s="49">
        <v>311</v>
      </c>
      <c r="BI12" s="49"/>
      <c r="BJ12" s="49"/>
      <c r="BK12" s="49"/>
      <c r="BL12" s="49">
        <v>4716</v>
      </c>
      <c r="BM12" s="49">
        <v>1948</v>
      </c>
      <c r="BN12" s="49">
        <v>125</v>
      </c>
      <c r="BO12" s="49"/>
      <c r="BP12" s="49"/>
      <c r="BQ12" s="49"/>
    </row>
    <row r="13" spans="1:69" s="1" customFormat="1" ht="15" customHeight="1">
      <c r="A13" s="35" t="s">
        <v>10</v>
      </c>
      <c r="B13" s="46">
        <f t="shared" si="2"/>
        <v>70441</v>
      </c>
      <c r="C13" s="46">
        <f t="shared" si="3"/>
        <v>46307</v>
      </c>
      <c r="D13" s="47">
        <f t="shared" si="4"/>
        <v>65.7387033119916</v>
      </c>
      <c r="E13" s="48">
        <v>4904</v>
      </c>
      <c r="F13" s="48">
        <f t="shared" si="5"/>
        <v>32718</v>
      </c>
      <c r="G13" s="48">
        <f t="shared" si="0"/>
        <v>26639</v>
      </c>
      <c r="H13" s="47">
        <f t="shared" si="6"/>
        <v>81.42001344825478</v>
      </c>
      <c r="I13" s="49">
        <v>1854</v>
      </c>
      <c r="J13" s="48">
        <v>12097</v>
      </c>
      <c r="K13" s="49">
        <v>6364</v>
      </c>
      <c r="L13" s="48">
        <v>12075</v>
      </c>
      <c r="M13" s="49">
        <v>14396</v>
      </c>
      <c r="N13" s="48">
        <v>5228</v>
      </c>
      <c r="O13" s="49">
        <v>4111</v>
      </c>
      <c r="P13" s="48">
        <v>700</v>
      </c>
      <c r="Q13" s="49"/>
      <c r="R13" s="49">
        <v>20</v>
      </c>
      <c r="S13" s="49"/>
      <c r="T13" s="49">
        <v>330</v>
      </c>
      <c r="U13" s="49"/>
      <c r="V13" s="49">
        <v>2018</v>
      </c>
      <c r="W13" s="49">
        <v>1768</v>
      </c>
      <c r="X13" s="49">
        <v>250</v>
      </c>
      <c r="Y13" s="49"/>
      <c r="Z13" s="49"/>
      <c r="AA13" s="49"/>
      <c r="AB13" s="49"/>
      <c r="AC13" s="49"/>
      <c r="AD13" s="49"/>
      <c r="AE13" s="49"/>
      <c r="AF13" s="48">
        <f t="shared" si="7"/>
        <v>26034</v>
      </c>
      <c r="AG13" s="48">
        <f t="shared" si="1"/>
        <v>17613</v>
      </c>
      <c r="AH13" s="48">
        <v>24624</v>
      </c>
      <c r="AI13" s="49">
        <v>16110</v>
      </c>
      <c r="AJ13" s="48"/>
      <c r="AK13" s="49"/>
      <c r="AL13" s="48"/>
      <c r="AM13" s="49"/>
      <c r="AN13" s="48">
        <v>1410</v>
      </c>
      <c r="AO13" s="49">
        <v>1503</v>
      </c>
      <c r="AP13" s="48"/>
      <c r="AQ13" s="49"/>
      <c r="AR13" s="48"/>
      <c r="AS13" s="49"/>
      <c r="AT13" s="48"/>
      <c r="AU13" s="49"/>
      <c r="AV13" s="49"/>
      <c r="AW13" s="49"/>
      <c r="AX13" s="49"/>
      <c r="AY13" s="49"/>
      <c r="AZ13" s="51">
        <v>121</v>
      </c>
      <c r="BA13" s="49">
        <v>30</v>
      </c>
      <c r="BB13" s="48">
        <v>177</v>
      </c>
      <c r="BC13" s="49">
        <v>119</v>
      </c>
      <c r="BD13" s="49"/>
      <c r="BE13" s="49"/>
      <c r="BF13" s="48">
        <f t="shared" si="8"/>
        <v>11391</v>
      </c>
      <c r="BG13" s="48">
        <f t="shared" si="9"/>
        <v>1906</v>
      </c>
      <c r="BH13" s="48">
        <v>2050</v>
      </c>
      <c r="BI13" s="49"/>
      <c r="BJ13" s="48">
        <v>0</v>
      </c>
      <c r="BK13" s="49"/>
      <c r="BL13" s="48">
        <v>9341</v>
      </c>
      <c r="BM13" s="49">
        <v>1906</v>
      </c>
      <c r="BN13" s="48">
        <v>0</v>
      </c>
      <c r="BO13" s="49"/>
      <c r="BP13" s="49">
        <v>0</v>
      </c>
      <c r="BQ13" s="49"/>
    </row>
    <row r="14" spans="1:69" s="1" customFormat="1" ht="15" customHeight="1">
      <c r="A14" s="35" t="s">
        <v>11</v>
      </c>
      <c r="B14" s="46">
        <f t="shared" si="2"/>
        <v>18762</v>
      </c>
      <c r="C14" s="46">
        <f t="shared" si="3"/>
        <v>9401</v>
      </c>
      <c r="D14" s="47">
        <f t="shared" si="4"/>
        <v>50.10659844366272</v>
      </c>
      <c r="E14" s="48">
        <v>1767</v>
      </c>
      <c r="F14" s="48">
        <f t="shared" si="5"/>
        <v>7950</v>
      </c>
      <c r="G14" s="48">
        <f t="shared" si="0"/>
        <v>4244</v>
      </c>
      <c r="H14" s="47">
        <f t="shared" si="6"/>
        <v>53.38364779874214</v>
      </c>
      <c r="I14" s="48">
        <v>573</v>
      </c>
      <c r="J14" s="48">
        <v>3498</v>
      </c>
      <c r="K14" s="48">
        <v>2899</v>
      </c>
      <c r="L14" s="48">
        <v>2280</v>
      </c>
      <c r="M14" s="48">
        <v>460</v>
      </c>
      <c r="N14" s="48">
        <v>1219</v>
      </c>
      <c r="O14" s="48">
        <v>555</v>
      </c>
      <c r="P14" s="48">
        <v>20</v>
      </c>
      <c r="Q14" s="48"/>
      <c r="R14" s="48"/>
      <c r="S14" s="48"/>
      <c r="T14" s="48">
        <v>424</v>
      </c>
      <c r="U14" s="48"/>
      <c r="V14" s="48">
        <v>454</v>
      </c>
      <c r="W14" s="48">
        <v>330</v>
      </c>
      <c r="X14" s="48">
        <v>55</v>
      </c>
      <c r="Y14" s="48"/>
      <c r="Z14" s="48"/>
      <c r="AA14" s="48"/>
      <c r="AB14" s="48"/>
      <c r="AC14" s="48"/>
      <c r="AD14" s="48"/>
      <c r="AE14" s="48"/>
      <c r="AF14" s="48">
        <f t="shared" si="7"/>
        <v>9904</v>
      </c>
      <c r="AG14" s="48">
        <f t="shared" si="1"/>
        <v>4648</v>
      </c>
      <c r="AH14" s="48">
        <v>9864</v>
      </c>
      <c r="AI14" s="48">
        <v>3818</v>
      </c>
      <c r="AJ14" s="48"/>
      <c r="AK14" s="48"/>
      <c r="AL14" s="48"/>
      <c r="AM14" s="48"/>
      <c r="AN14" s="48"/>
      <c r="AO14" s="48"/>
      <c r="AP14" s="48"/>
      <c r="AQ14" s="48"/>
      <c r="AR14" s="48">
        <v>40</v>
      </c>
      <c r="AS14" s="48"/>
      <c r="AT14" s="48"/>
      <c r="AU14" s="48">
        <v>830</v>
      </c>
      <c r="AV14" s="48"/>
      <c r="AW14" s="48"/>
      <c r="AX14" s="49"/>
      <c r="AY14" s="48"/>
      <c r="AZ14" s="51">
        <v>6</v>
      </c>
      <c r="BA14" s="48"/>
      <c r="BB14" s="48"/>
      <c r="BC14" s="48"/>
      <c r="BD14" s="48">
        <v>8</v>
      </c>
      <c r="BE14" s="48"/>
      <c r="BF14" s="48">
        <f t="shared" si="8"/>
        <v>894</v>
      </c>
      <c r="BG14" s="48">
        <f t="shared" si="9"/>
        <v>509</v>
      </c>
      <c r="BH14" s="48"/>
      <c r="BI14" s="48"/>
      <c r="BJ14" s="48"/>
      <c r="BK14" s="48"/>
      <c r="BL14" s="48">
        <v>794</v>
      </c>
      <c r="BM14" s="48">
        <v>509</v>
      </c>
      <c r="BN14" s="48">
        <v>100</v>
      </c>
      <c r="BO14" s="48"/>
      <c r="BP14" s="48"/>
      <c r="BQ14" s="48"/>
    </row>
    <row r="15" spans="1:69" s="1" customFormat="1" ht="17.25" customHeight="1">
      <c r="A15" s="35" t="s">
        <v>12</v>
      </c>
      <c r="B15" s="46">
        <f t="shared" si="2"/>
        <v>26619.5</v>
      </c>
      <c r="C15" s="46">
        <f t="shared" si="3"/>
        <v>15118</v>
      </c>
      <c r="D15" s="47">
        <f t="shared" si="4"/>
        <v>56.792952534795916</v>
      </c>
      <c r="E15" s="48">
        <v>1320</v>
      </c>
      <c r="F15" s="48">
        <f t="shared" si="5"/>
        <v>15178.5</v>
      </c>
      <c r="G15" s="48">
        <f t="shared" si="0"/>
        <v>9658</v>
      </c>
      <c r="H15" s="47">
        <f t="shared" si="6"/>
        <v>63.62947590341601</v>
      </c>
      <c r="I15" s="48">
        <v>519</v>
      </c>
      <c r="J15" s="48">
        <v>5679</v>
      </c>
      <c r="K15" s="48">
        <v>4020</v>
      </c>
      <c r="L15" s="48">
        <v>6758.5</v>
      </c>
      <c r="M15" s="48">
        <v>4913</v>
      </c>
      <c r="N15" s="48">
        <v>389</v>
      </c>
      <c r="O15" s="48">
        <v>225</v>
      </c>
      <c r="P15" s="48">
        <v>872</v>
      </c>
      <c r="Q15" s="48"/>
      <c r="R15" s="48"/>
      <c r="S15" s="48"/>
      <c r="T15" s="48"/>
      <c r="U15" s="48"/>
      <c r="V15" s="48">
        <v>1480</v>
      </c>
      <c r="W15" s="48">
        <v>500</v>
      </c>
      <c r="X15" s="48"/>
      <c r="Y15" s="48"/>
      <c r="Z15" s="48"/>
      <c r="AA15" s="48"/>
      <c r="AB15" s="48"/>
      <c r="AC15" s="48"/>
      <c r="AD15" s="48"/>
      <c r="AE15" s="48"/>
      <c r="AF15" s="48">
        <f t="shared" si="7"/>
        <v>10200</v>
      </c>
      <c r="AG15" s="48">
        <f t="shared" si="1"/>
        <v>5240</v>
      </c>
      <c r="AH15" s="48">
        <v>9729</v>
      </c>
      <c r="AI15" s="48">
        <v>4340</v>
      </c>
      <c r="AJ15" s="48"/>
      <c r="AK15" s="48"/>
      <c r="AL15" s="48">
        <v>105</v>
      </c>
      <c r="AM15" s="48"/>
      <c r="AN15" s="48">
        <v>366</v>
      </c>
      <c r="AO15" s="48">
        <v>900</v>
      </c>
      <c r="AP15" s="48"/>
      <c r="AQ15" s="48"/>
      <c r="AR15" s="48"/>
      <c r="AS15" s="48"/>
      <c r="AT15" s="48"/>
      <c r="AU15" s="48"/>
      <c r="AV15" s="48"/>
      <c r="AW15" s="48"/>
      <c r="AX15" s="49"/>
      <c r="AY15" s="48"/>
      <c r="AZ15" s="51"/>
      <c r="BA15" s="48"/>
      <c r="BB15" s="48"/>
      <c r="BC15" s="48"/>
      <c r="BD15" s="48"/>
      <c r="BE15" s="48"/>
      <c r="BF15" s="48">
        <f t="shared" si="8"/>
        <v>1241</v>
      </c>
      <c r="BG15" s="48">
        <f t="shared" si="9"/>
        <v>220</v>
      </c>
      <c r="BH15" s="48">
        <v>20</v>
      </c>
      <c r="BI15" s="48"/>
      <c r="BJ15" s="48"/>
      <c r="BK15" s="48"/>
      <c r="BL15" s="48">
        <v>1221</v>
      </c>
      <c r="BM15" s="48">
        <v>220</v>
      </c>
      <c r="BN15" s="48"/>
      <c r="BO15" s="48"/>
      <c r="BP15" s="48"/>
      <c r="BQ15" s="48"/>
    </row>
    <row r="16" spans="1:69" s="56" customFormat="1" ht="15.75" customHeight="1">
      <c r="A16" s="100" t="s">
        <v>13</v>
      </c>
      <c r="B16" s="46">
        <f t="shared" si="2"/>
        <v>24526</v>
      </c>
      <c r="C16" s="46">
        <f t="shared" si="3"/>
        <v>20754</v>
      </c>
      <c r="D16" s="47">
        <f t="shared" si="4"/>
        <v>84.62040283780478</v>
      </c>
      <c r="E16" s="53">
        <v>1990</v>
      </c>
      <c r="F16" s="48">
        <f t="shared" si="5"/>
        <v>6896</v>
      </c>
      <c r="G16" s="48">
        <f t="shared" si="0"/>
        <v>6164</v>
      </c>
      <c r="H16" s="47">
        <f t="shared" si="6"/>
        <v>89.38515081206496</v>
      </c>
      <c r="I16" s="54">
        <v>87</v>
      </c>
      <c r="J16" s="54">
        <v>57</v>
      </c>
      <c r="K16" s="54">
        <v>57</v>
      </c>
      <c r="L16" s="54">
        <v>4903</v>
      </c>
      <c r="M16" s="54">
        <v>4961</v>
      </c>
      <c r="N16" s="54">
        <v>937</v>
      </c>
      <c r="O16" s="54">
        <v>943</v>
      </c>
      <c r="P16" s="54">
        <v>60</v>
      </c>
      <c r="Q16" s="54"/>
      <c r="R16" s="49">
        <v>320</v>
      </c>
      <c r="S16" s="49"/>
      <c r="T16" s="49"/>
      <c r="U16" s="49"/>
      <c r="V16" s="49">
        <v>203</v>
      </c>
      <c r="W16" s="49">
        <v>203</v>
      </c>
      <c r="X16" s="49"/>
      <c r="Y16" s="49"/>
      <c r="Z16" s="49">
        <v>416</v>
      </c>
      <c r="AA16" s="49"/>
      <c r="AB16" s="49"/>
      <c r="AC16" s="49"/>
      <c r="AD16" s="49"/>
      <c r="AE16" s="54"/>
      <c r="AF16" s="48">
        <f t="shared" si="7"/>
        <v>14917</v>
      </c>
      <c r="AG16" s="48">
        <f t="shared" si="1"/>
        <v>12562</v>
      </c>
      <c r="AH16" s="54">
        <v>11694</v>
      </c>
      <c r="AI16" s="54">
        <v>9352</v>
      </c>
      <c r="AJ16" s="54"/>
      <c r="AK16" s="54"/>
      <c r="AL16" s="54">
        <v>28</v>
      </c>
      <c r="AM16" s="54"/>
      <c r="AN16" s="54">
        <v>1291</v>
      </c>
      <c r="AO16" s="54">
        <v>1291</v>
      </c>
      <c r="AP16" s="54"/>
      <c r="AQ16" s="54"/>
      <c r="AR16" s="54">
        <v>339</v>
      </c>
      <c r="AS16" s="54">
        <v>339</v>
      </c>
      <c r="AT16" s="54">
        <v>1565</v>
      </c>
      <c r="AU16" s="54">
        <v>1580</v>
      </c>
      <c r="AV16" s="54"/>
      <c r="AW16" s="54"/>
      <c r="AX16" s="54"/>
      <c r="AY16" s="54"/>
      <c r="AZ16" s="55"/>
      <c r="BA16" s="54"/>
      <c r="BB16" s="54"/>
      <c r="BC16" s="54"/>
      <c r="BD16" s="54"/>
      <c r="BE16" s="54"/>
      <c r="BF16" s="48">
        <f t="shared" si="8"/>
        <v>2713</v>
      </c>
      <c r="BG16" s="48">
        <f t="shared" si="9"/>
        <v>2028</v>
      </c>
      <c r="BH16" s="54">
        <v>1096</v>
      </c>
      <c r="BI16" s="54">
        <v>638</v>
      </c>
      <c r="BJ16" s="54"/>
      <c r="BK16" s="54"/>
      <c r="BL16" s="54">
        <v>623</v>
      </c>
      <c r="BM16" s="54">
        <v>470</v>
      </c>
      <c r="BN16" s="54">
        <v>994</v>
      </c>
      <c r="BO16" s="54">
        <v>920</v>
      </c>
      <c r="BP16" s="54"/>
      <c r="BQ16" s="54"/>
    </row>
    <row r="17" spans="1:69" s="1" customFormat="1" ht="14.25" customHeight="1">
      <c r="A17" s="35" t="s">
        <v>14</v>
      </c>
      <c r="B17" s="46">
        <f t="shared" si="2"/>
        <v>15834</v>
      </c>
      <c r="C17" s="46">
        <f t="shared" si="3"/>
        <v>8850</v>
      </c>
      <c r="D17" s="47">
        <f t="shared" si="4"/>
        <v>55.89238347859038</v>
      </c>
      <c r="E17" s="48">
        <v>450</v>
      </c>
      <c r="F17" s="48">
        <f t="shared" si="5"/>
        <v>2911</v>
      </c>
      <c r="G17" s="48">
        <f t="shared" si="0"/>
        <v>2817</v>
      </c>
      <c r="H17" s="47">
        <f t="shared" si="6"/>
        <v>96.77086911714187</v>
      </c>
      <c r="I17" s="48"/>
      <c r="J17" s="48">
        <v>121</v>
      </c>
      <c r="K17" s="48">
        <v>125</v>
      </c>
      <c r="L17" s="48">
        <v>420</v>
      </c>
      <c r="M17" s="48">
        <v>800</v>
      </c>
      <c r="N17" s="48">
        <v>1300</v>
      </c>
      <c r="O17" s="48">
        <v>1012</v>
      </c>
      <c r="P17" s="48"/>
      <c r="Q17" s="48"/>
      <c r="R17" s="48"/>
      <c r="S17" s="48"/>
      <c r="T17" s="48"/>
      <c r="U17" s="48"/>
      <c r="V17" s="48">
        <v>420</v>
      </c>
      <c r="W17" s="48">
        <v>420</v>
      </c>
      <c r="X17" s="48"/>
      <c r="Y17" s="48"/>
      <c r="Z17" s="48">
        <v>500</v>
      </c>
      <c r="AA17" s="48">
        <v>400</v>
      </c>
      <c r="AB17" s="48">
        <v>150</v>
      </c>
      <c r="AC17" s="48"/>
      <c r="AD17" s="48"/>
      <c r="AE17" s="48">
        <v>60</v>
      </c>
      <c r="AF17" s="48">
        <f t="shared" si="7"/>
        <v>11836</v>
      </c>
      <c r="AG17" s="48">
        <f t="shared" si="1"/>
        <v>5326</v>
      </c>
      <c r="AH17" s="48">
        <v>11250</v>
      </c>
      <c r="AI17" s="48">
        <v>4740</v>
      </c>
      <c r="AJ17" s="48"/>
      <c r="AK17" s="48"/>
      <c r="AL17" s="48"/>
      <c r="AM17" s="48"/>
      <c r="AN17" s="48"/>
      <c r="AO17" s="48"/>
      <c r="AP17" s="48"/>
      <c r="AQ17" s="48"/>
      <c r="AR17" s="48">
        <v>206</v>
      </c>
      <c r="AS17" s="48">
        <v>206</v>
      </c>
      <c r="AT17" s="48">
        <v>380</v>
      </c>
      <c r="AU17" s="48">
        <v>380</v>
      </c>
      <c r="AV17" s="48"/>
      <c r="AW17" s="48"/>
      <c r="AX17" s="49"/>
      <c r="AY17" s="48"/>
      <c r="AZ17" s="51"/>
      <c r="BA17" s="48"/>
      <c r="BB17" s="48"/>
      <c r="BC17" s="48"/>
      <c r="BD17" s="48"/>
      <c r="BE17" s="48"/>
      <c r="BF17" s="48">
        <f t="shared" si="8"/>
        <v>1087</v>
      </c>
      <c r="BG17" s="48">
        <f t="shared" si="9"/>
        <v>707</v>
      </c>
      <c r="BH17" s="48">
        <v>250</v>
      </c>
      <c r="BI17" s="48"/>
      <c r="BJ17" s="48">
        <v>0</v>
      </c>
      <c r="BK17" s="48"/>
      <c r="BL17" s="48">
        <v>600</v>
      </c>
      <c r="BM17" s="48">
        <v>470</v>
      </c>
      <c r="BN17" s="48">
        <v>237</v>
      </c>
      <c r="BO17" s="48">
        <v>237</v>
      </c>
      <c r="BP17" s="48">
        <v>0</v>
      </c>
      <c r="BQ17" s="48"/>
    </row>
    <row r="18" spans="1:69" s="1" customFormat="1" ht="15.75" customHeight="1">
      <c r="A18" s="35" t="s">
        <v>30</v>
      </c>
      <c r="B18" s="46">
        <f t="shared" si="2"/>
        <v>31535</v>
      </c>
      <c r="C18" s="46">
        <f t="shared" si="3"/>
        <v>14538</v>
      </c>
      <c r="D18" s="47">
        <f t="shared" si="4"/>
        <v>46.10115744410972</v>
      </c>
      <c r="E18" s="48">
        <v>2056</v>
      </c>
      <c r="F18" s="48">
        <f t="shared" si="5"/>
        <v>11220</v>
      </c>
      <c r="G18" s="48">
        <f t="shared" si="0"/>
        <v>6315</v>
      </c>
      <c r="H18" s="47">
        <f t="shared" si="6"/>
        <v>56.28342245989305</v>
      </c>
      <c r="I18" s="49">
        <v>461</v>
      </c>
      <c r="J18" s="49"/>
      <c r="K18" s="49"/>
      <c r="L18" s="49">
        <v>9112</v>
      </c>
      <c r="M18" s="49">
        <v>4944</v>
      </c>
      <c r="N18" s="49">
        <v>1750</v>
      </c>
      <c r="O18" s="49">
        <v>1351</v>
      </c>
      <c r="P18" s="49"/>
      <c r="Q18" s="49"/>
      <c r="R18" s="48"/>
      <c r="S18" s="48"/>
      <c r="T18" s="48">
        <v>188</v>
      </c>
      <c r="U18" s="48"/>
      <c r="V18" s="48">
        <v>170</v>
      </c>
      <c r="W18" s="48">
        <v>20</v>
      </c>
      <c r="X18" s="48"/>
      <c r="Y18" s="48"/>
      <c r="Z18" s="48"/>
      <c r="AA18" s="48"/>
      <c r="AB18" s="48"/>
      <c r="AC18" s="48"/>
      <c r="AD18" s="48"/>
      <c r="AE18" s="49"/>
      <c r="AF18" s="48">
        <f t="shared" si="7"/>
        <v>19022</v>
      </c>
      <c r="AG18" s="48">
        <f t="shared" si="1"/>
        <v>7743</v>
      </c>
      <c r="AH18" s="49">
        <v>19022</v>
      </c>
      <c r="AI18" s="49">
        <v>7743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52"/>
      <c r="BA18" s="49"/>
      <c r="BB18" s="49"/>
      <c r="BC18" s="49"/>
      <c r="BD18" s="49"/>
      <c r="BE18" s="49"/>
      <c r="BF18" s="48">
        <f t="shared" si="8"/>
        <v>1293</v>
      </c>
      <c r="BG18" s="48">
        <f t="shared" si="9"/>
        <v>480</v>
      </c>
      <c r="BH18" s="49">
        <v>465</v>
      </c>
      <c r="BI18" s="49"/>
      <c r="BJ18" s="57"/>
      <c r="BK18" s="49"/>
      <c r="BL18" s="49">
        <v>828</v>
      </c>
      <c r="BM18" s="49">
        <v>475</v>
      </c>
      <c r="BN18" s="49">
        <v>0</v>
      </c>
      <c r="BO18" s="49">
        <v>5</v>
      </c>
      <c r="BP18" s="49"/>
      <c r="BQ18" s="49"/>
    </row>
    <row r="19" spans="1:69" s="56" customFormat="1" ht="14.25" customHeight="1">
      <c r="A19" s="100" t="s">
        <v>15</v>
      </c>
      <c r="B19" s="46">
        <f t="shared" si="2"/>
        <v>18423</v>
      </c>
      <c r="C19" s="46">
        <f t="shared" si="3"/>
        <v>10735</v>
      </c>
      <c r="D19" s="47">
        <f t="shared" si="4"/>
        <v>58.26955436139608</v>
      </c>
      <c r="E19" s="53">
        <v>1088</v>
      </c>
      <c r="F19" s="48">
        <f t="shared" si="5"/>
        <v>10473</v>
      </c>
      <c r="G19" s="48">
        <f t="shared" si="0"/>
        <v>7557</v>
      </c>
      <c r="H19" s="47">
        <f t="shared" si="6"/>
        <v>72.15697507877398</v>
      </c>
      <c r="I19" s="54">
        <v>918</v>
      </c>
      <c r="J19" s="54">
        <v>3682</v>
      </c>
      <c r="K19" s="54">
        <v>2495</v>
      </c>
      <c r="L19" s="54">
        <v>4880</v>
      </c>
      <c r="M19" s="54">
        <v>4293</v>
      </c>
      <c r="N19" s="54">
        <v>786</v>
      </c>
      <c r="O19" s="54">
        <v>719</v>
      </c>
      <c r="P19" s="54"/>
      <c r="Q19" s="54"/>
      <c r="R19" s="49"/>
      <c r="S19" s="49"/>
      <c r="T19" s="49">
        <v>545</v>
      </c>
      <c r="U19" s="49"/>
      <c r="V19" s="49">
        <v>440</v>
      </c>
      <c r="W19" s="49">
        <v>50</v>
      </c>
      <c r="X19" s="49">
        <v>0</v>
      </c>
      <c r="Y19" s="49"/>
      <c r="Z19" s="49">
        <v>140</v>
      </c>
      <c r="AA19" s="49"/>
      <c r="AB19" s="49"/>
      <c r="AC19" s="49"/>
      <c r="AD19" s="49"/>
      <c r="AE19" s="54"/>
      <c r="AF19" s="48">
        <f t="shared" si="7"/>
        <v>4845</v>
      </c>
      <c r="AG19" s="48">
        <f t="shared" si="1"/>
        <v>1389</v>
      </c>
      <c r="AH19" s="54">
        <v>4385</v>
      </c>
      <c r="AI19" s="54">
        <v>929</v>
      </c>
      <c r="AJ19" s="54"/>
      <c r="AK19" s="54"/>
      <c r="AL19" s="54"/>
      <c r="AM19" s="54"/>
      <c r="AN19" s="54"/>
      <c r="AO19" s="54"/>
      <c r="AP19" s="54"/>
      <c r="AQ19" s="54"/>
      <c r="AR19" s="54">
        <v>200</v>
      </c>
      <c r="AS19" s="54">
        <v>200</v>
      </c>
      <c r="AT19" s="54">
        <v>260</v>
      </c>
      <c r="AU19" s="54">
        <v>260</v>
      </c>
      <c r="AV19" s="54"/>
      <c r="AW19" s="54"/>
      <c r="AX19" s="54"/>
      <c r="AY19" s="54"/>
      <c r="AZ19" s="55">
        <v>3.5</v>
      </c>
      <c r="BA19" s="54"/>
      <c r="BB19" s="54">
        <v>0.5</v>
      </c>
      <c r="BC19" s="54"/>
      <c r="BD19" s="54"/>
      <c r="BE19" s="54"/>
      <c r="BF19" s="48">
        <f t="shared" si="8"/>
        <v>3101</v>
      </c>
      <c r="BG19" s="48">
        <f t="shared" si="9"/>
        <v>1789</v>
      </c>
      <c r="BH19" s="54">
        <v>512</v>
      </c>
      <c r="BI19" s="54">
        <v>24</v>
      </c>
      <c r="BJ19" s="54">
        <v>0</v>
      </c>
      <c r="BK19" s="54"/>
      <c r="BL19" s="54">
        <v>2179</v>
      </c>
      <c r="BM19" s="54">
        <v>1548</v>
      </c>
      <c r="BN19" s="54">
        <v>410</v>
      </c>
      <c r="BO19" s="54">
        <v>217</v>
      </c>
      <c r="BP19" s="54">
        <v>0</v>
      </c>
      <c r="BQ19" s="48"/>
    </row>
    <row r="20" spans="1:69" s="56" customFormat="1" ht="17.25" customHeight="1">
      <c r="A20" s="100" t="s">
        <v>16</v>
      </c>
      <c r="B20" s="46">
        <f t="shared" si="2"/>
        <v>25722</v>
      </c>
      <c r="C20" s="46">
        <f>G20+AG20+BA20+BC20+BG20+BE20</f>
        <v>9287</v>
      </c>
      <c r="D20" s="47">
        <f t="shared" si="4"/>
        <v>36.10527952725294</v>
      </c>
      <c r="E20" s="53">
        <v>962</v>
      </c>
      <c r="F20" s="48">
        <f t="shared" si="5"/>
        <v>10925</v>
      </c>
      <c r="G20" s="48">
        <f t="shared" si="0"/>
        <v>5214</v>
      </c>
      <c r="H20" s="47">
        <f t="shared" si="6"/>
        <v>47.725400457665906</v>
      </c>
      <c r="I20" s="54">
        <v>406</v>
      </c>
      <c r="J20" s="54">
        <v>2424</v>
      </c>
      <c r="K20" s="54">
        <v>781</v>
      </c>
      <c r="L20" s="54">
        <v>7027</v>
      </c>
      <c r="M20" s="54">
        <v>2501</v>
      </c>
      <c r="N20" s="54">
        <v>744</v>
      </c>
      <c r="O20" s="54">
        <v>1932</v>
      </c>
      <c r="P20" s="54"/>
      <c r="Q20" s="54"/>
      <c r="R20" s="48">
        <v>600</v>
      </c>
      <c r="S20" s="48"/>
      <c r="T20" s="48">
        <v>130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54"/>
      <c r="AF20" s="48">
        <f>AH20+AJ20+AL20+AN20+AP20+AR20+AT20+AX20+AV20</f>
        <v>9536</v>
      </c>
      <c r="AG20" s="48">
        <f>AI20+AK20+AM20+AO20+AQ20+AS20+AU20+AY20+AW20</f>
        <v>1961</v>
      </c>
      <c r="AH20" s="54">
        <v>8868</v>
      </c>
      <c r="AI20" s="54">
        <v>1130</v>
      </c>
      <c r="AJ20" s="54"/>
      <c r="AK20" s="54"/>
      <c r="AL20" s="54"/>
      <c r="AM20" s="54"/>
      <c r="AN20" s="54"/>
      <c r="AO20" s="54"/>
      <c r="AP20" s="54"/>
      <c r="AQ20" s="54"/>
      <c r="AR20" s="54">
        <v>488</v>
      </c>
      <c r="AS20" s="54">
        <v>636</v>
      </c>
      <c r="AT20" s="54">
        <v>180</v>
      </c>
      <c r="AU20" s="54">
        <v>50</v>
      </c>
      <c r="AV20" s="54"/>
      <c r="AW20" s="54">
        <v>145</v>
      </c>
      <c r="AX20" s="54"/>
      <c r="AY20" s="54"/>
      <c r="AZ20" s="55">
        <v>3</v>
      </c>
      <c r="BA20" s="54"/>
      <c r="BB20" s="54">
        <v>0</v>
      </c>
      <c r="BC20" s="54"/>
      <c r="BD20" s="54">
        <v>4</v>
      </c>
      <c r="BE20" s="54"/>
      <c r="BF20" s="48">
        <f t="shared" si="8"/>
        <v>5254</v>
      </c>
      <c r="BG20" s="48">
        <f>BI20+BK20++BM20+BO20+BQ20</f>
        <v>2112</v>
      </c>
      <c r="BH20" s="54">
        <v>402</v>
      </c>
      <c r="BI20" s="54"/>
      <c r="BJ20" s="54"/>
      <c r="BK20" s="54"/>
      <c r="BL20" s="54">
        <v>4852</v>
      </c>
      <c r="BM20" s="54">
        <v>1835</v>
      </c>
      <c r="BN20" s="54"/>
      <c r="BO20" s="54">
        <v>277</v>
      </c>
      <c r="BP20" s="54"/>
      <c r="BQ20" s="48"/>
    </row>
    <row r="21" spans="1:69" s="1" customFormat="1" ht="15.75" customHeight="1">
      <c r="A21" s="35" t="s">
        <v>76</v>
      </c>
      <c r="B21" s="46">
        <f t="shared" si="2"/>
        <v>35894</v>
      </c>
      <c r="C21" s="46">
        <f t="shared" si="3"/>
        <v>22606</v>
      </c>
      <c r="D21" s="47">
        <f t="shared" si="4"/>
        <v>62.97988521758511</v>
      </c>
      <c r="E21" s="48">
        <v>3048</v>
      </c>
      <c r="F21" s="48">
        <f t="shared" si="5"/>
        <v>15169</v>
      </c>
      <c r="G21" s="48">
        <f t="shared" si="0"/>
        <v>9747</v>
      </c>
      <c r="H21" s="47">
        <f t="shared" si="6"/>
        <v>64.25604852000791</v>
      </c>
      <c r="I21" s="49">
        <v>1375</v>
      </c>
      <c r="J21" s="49">
        <v>1860</v>
      </c>
      <c r="K21" s="49">
        <v>1238</v>
      </c>
      <c r="L21" s="49">
        <v>9522</v>
      </c>
      <c r="M21" s="49">
        <v>6440</v>
      </c>
      <c r="N21" s="49">
        <v>1913</v>
      </c>
      <c r="O21" s="49">
        <v>1655</v>
      </c>
      <c r="P21" s="49">
        <v>228</v>
      </c>
      <c r="Q21" s="49"/>
      <c r="R21" s="48">
        <v>200</v>
      </c>
      <c r="S21" s="48"/>
      <c r="T21" s="48">
        <v>680</v>
      </c>
      <c r="U21" s="48"/>
      <c r="V21" s="48">
        <v>545</v>
      </c>
      <c r="W21" s="48">
        <v>414</v>
      </c>
      <c r="X21" s="48">
        <v>221</v>
      </c>
      <c r="Y21" s="48"/>
      <c r="Z21" s="48"/>
      <c r="AA21" s="48"/>
      <c r="AB21" s="48"/>
      <c r="AC21" s="48"/>
      <c r="AD21" s="48"/>
      <c r="AE21" s="49"/>
      <c r="AF21" s="48">
        <f aca="true" t="shared" si="10" ref="AF21:AF26">AH21+AJ21+AL21+AN21+AP21+AR21+AT21+AX21+AV21</f>
        <v>15546</v>
      </c>
      <c r="AG21" s="48">
        <f aca="true" t="shared" si="11" ref="AG21:AG26">AI21+AK21+AM21+AO21+AQ21+AS21+AU21+AY21+AW21</f>
        <v>8888</v>
      </c>
      <c r="AH21" s="49">
        <v>14933</v>
      </c>
      <c r="AI21" s="49">
        <v>8508</v>
      </c>
      <c r="AJ21" s="49"/>
      <c r="AK21" s="49"/>
      <c r="AL21" s="49">
        <v>193</v>
      </c>
      <c r="AM21" s="49"/>
      <c r="AN21" s="49"/>
      <c r="AO21" s="49"/>
      <c r="AP21" s="49"/>
      <c r="AQ21" s="49"/>
      <c r="AR21" s="49">
        <v>420</v>
      </c>
      <c r="AS21" s="49">
        <v>380</v>
      </c>
      <c r="AT21" s="49"/>
      <c r="AU21" s="49"/>
      <c r="AV21" s="49"/>
      <c r="AW21" s="49"/>
      <c r="AX21" s="49"/>
      <c r="AY21" s="49"/>
      <c r="AZ21" s="52">
        <v>260</v>
      </c>
      <c r="BA21" s="49">
        <v>65</v>
      </c>
      <c r="BB21" s="49">
        <v>49</v>
      </c>
      <c r="BC21" s="49">
        <v>10</v>
      </c>
      <c r="BD21" s="49"/>
      <c r="BE21" s="49"/>
      <c r="BF21" s="48">
        <f t="shared" si="8"/>
        <v>4870</v>
      </c>
      <c r="BG21" s="48">
        <f t="shared" si="9"/>
        <v>3896</v>
      </c>
      <c r="BH21" s="49">
        <v>373</v>
      </c>
      <c r="BI21" s="49"/>
      <c r="BJ21" s="49">
        <v>0</v>
      </c>
      <c r="BK21" s="49"/>
      <c r="BL21" s="49">
        <v>4137</v>
      </c>
      <c r="BM21" s="49">
        <v>3896</v>
      </c>
      <c r="BN21" s="49">
        <v>360</v>
      </c>
      <c r="BO21" s="49"/>
      <c r="BP21" s="49">
        <v>0</v>
      </c>
      <c r="BQ21" s="48"/>
    </row>
    <row r="22" spans="1:69" s="1" customFormat="1" ht="15" customHeight="1">
      <c r="A22" s="35" t="s">
        <v>31</v>
      </c>
      <c r="B22" s="46">
        <f t="shared" si="2"/>
        <v>34603</v>
      </c>
      <c r="C22" s="46">
        <f t="shared" si="3"/>
        <v>18742</v>
      </c>
      <c r="D22" s="47">
        <f t="shared" si="4"/>
        <v>54.16293384966622</v>
      </c>
      <c r="E22" s="48">
        <v>1628</v>
      </c>
      <c r="F22" s="48">
        <f t="shared" si="5"/>
        <v>23754</v>
      </c>
      <c r="G22" s="48">
        <f t="shared" si="0"/>
        <v>17128</v>
      </c>
      <c r="H22" s="47">
        <f t="shared" si="6"/>
        <v>72.1057506104235</v>
      </c>
      <c r="I22" s="49">
        <v>1584</v>
      </c>
      <c r="J22" s="48">
        <v>15553</v>
      </c>
      <c r="K22" s="49">
        <v>10047</v>
      </c>
      <c r="L22" s="48">
        <v>6504</v>
      </c>
      <c r="M22" s="49">
        <v>5380</v>
      </c>
      <c r="N22" s="48">
        <v>1121</v>
      </c>
      <c r="O22" s="49">
        <v>977</v>
      </c>
      <c r="P22" s="48"/>
      <c r="Q22" s="49">
        <v>155</v>
      </c>
      <c r="R22" s="49"/>
      <c r="S22" s="49"/>
      <c r="T22" s="49">
        <v>65</v>
      </c>
      <c r="U22" s="49"/>
      <c r="V22" s="49">
        <v>511</v>
      </c>
      <c r="W22" s="49">
        <v>569</v>
      </c>
      <c r="X22" s="49"/>
      <c r="Y22" s="49"/>
      <c r="Z22" s="49"/>
      <c r="AA22" s="49"/>
      <c r="AB22" s="49"/>
      <c r="AC22" s="49"/>
      <c r="AD22" s="49"/>
      <c r="AE22" s="49"/>
      <c r="AF22" s="48">
        <f t="shared" si="10"/>
        <v>6054</v>
      </c>
      <c r="AG22" s="48">
        <f t="shared" si="11"/>
        <v>700</v>
      </c>
      <c r="AH22" s="48">
        <v>3145</v>
      </c>
      <c r="AI22" s="49">
        <v>100</v>
      </c>
      <c r="AJ22" s="48"/>
      <c r="AK22" s="49"/>
      <c r="AL22" s="48"/>
      <c r="AM22" s="49">
        <v>100</v>
      </c>
      <c r="AN22" s="48">
        <v>2909</v>
      </c>
      <c r="AO22" s="49">
        <v>500</v>
      </c>
      <c r="AP22" s="48"/>
      <c r="AQ22" s="49"/>
      <c r="AR22" s="48"/>
      <c r="AS22" s="49"/>
      <c r="AT22" s="48"/>
      <c r="AU22" s="49"/>
      <c r="AV22" s="49"/>
      <c r="AW22" s="49"/>
      <c r="AX22" s="49"/>
      <c r="AY22" s="49"/>
      <c r="AZ22" s="51"/>
      <c r="BA22" s="49"/>
      <c r="BB22" s="48">
        <v>40</v>
      </c>
      <c r="BC22" s="49"/>
      <c r="BD22" s="49"/>
      <c r="BE22" s="49"/>
      <c r="BF22" s="48">
        <f t="shared" si="8"/>
        <v>4755</v>
      </c>
      <c r="BG22" s="48">
        <f t="shared" si="9"/>
        <v>914</v>
      </c>
      <c r="BH22" s="48">
        <v>659</v>
      </c>
      <c r="BI22" s="49">
        <v>309</v>
      </c>
      <c r="BJ22" s="48"/>
      <c r="BK22" s="49"/>
      <c r="BL22" s="48">
        <v>4086</v>
      </c>
      <c r="BM22" s="49">
        <v>496</v>
      </c>
      <c r="BN22" s="48"/>
      <c r="BO22" s="49">
        <v>109</v>
      </c>
      <c r="BP22" s="49">
        <v>10</v>
      </c>
      <c r="BQ22" s="48"/>
    </row>
    <row r="23" spans="1:69" s="1" customFormat="1" ht="15" customHeight="1">
      <c r="A23" s="35" t="s">
        <v>17</v>
      </c>
      <c r="B23" s="46">
        <f t="shared" si="2"/>
        <v>14875</v>
      </c>
      <c r="C23" s="46">
        <f t="shared" si="3"/>
        <v>7600</v>
      </c>
      <c r="D23" s="47">
        <f t="shared" si="4"/>
        <v>51.09243697478991</v>
      </c>
      <c r="E23" s="48">
        <v>1028</v>
      </c>
      <c r="F23" s="48">
        <f t="shared" si="5"/>
        <v>10044</v>
      </c>
      <c r="G23" s="48">
        <f t="shared" si="0"/>
        <v>5158</v>
      </c>
      <c r="H23" s="47">
        <f t="shared" si="6"/>
        <v>51.35404221425727</v>
      </c>
      <c r="I23" s="49">
        <v>700</v>
      </c>
      <c r="J23" s="49">
        <v>4690</v>
      </c>
      <c r="K23" s="49">
        <v>1040</v>
      </c>
      <c r="L23" s="49">
        <v>1901</v>
      </c>
      <c r="M23" s="49">
        <v>1159</v>
      </c>
      <c r="N23" s="49">
        <v>1532</v>
      </c>
      <c r="O23" s="49">
        <v>1243</v>
      </c>
      <c r="P23" s="49"/>
      <c r="Q23" s="49"/>
      <c r="R23" s="48"/>
      <c r="S23" s="48"/>
      <c r="T23" s="48">
        <v>60</v>
      </c>
      <c r="U23" s="48"/>
      <c r="V23" s="48">
        <v>1710</v>
      </c>
      <c r="W23" s="48">
        <v>1565</v>
      </c>
      <c r="X23" s="48">
        <v>151</v>
      </c>
      <c r="Y23" s="48">
        <v>151</v>
      </c>
      <c r="Z23" s="48"/>
      <c r="AA23" s="48"/>
      <c r="AB23" s="48"/>
      <c r="AC23" s="48"/>
      <c r="AD23" s="48"/>
      <c r="AE23" s="49"/>
      <c r="AF23" s="48">
        <f t="shared" si="10"/>
        <v>3846</v>
      </c>
      <c r="AG23" s="48">
        <f t="shared" si="11"/>
        <v>2203</v>
      </c>
      <c r="AH23" s="49">
        <v>3846</v>
      </c>
      <c r="AI23" s="49">
        <v>2203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52">
        <v>10</v>
      </c>
      <c r="BA23" s="49"/>
      <c r="BB23" s="49">
        <v>1</v>
      </c>
      <c r="BC23" s="49"/>
      <c r="BD23" s="49"/>
      <c r="BE23" s="49"/>
      <c r="BF23" s="48">
        <f t="shared" si="8"/>
        <v>974</v>
      </c>
      <c r="BG23" s="48">
        <f t="shared" si="9"/>
        <v>239</v>
      </c>
      <c r="BH23" s="49"/>
      <c r="BI23" s="49"/>
      <c r="BJ23" s="49"/>
      <c r="BK23" s="49"/>
      <c r="BL23" s="49">
        <v>929</v>
      </c>
      <c r="BM23" s="49">
        <v>239</v>
      </c>
      <c r="BN23" s="49">
        <v>45</v>
      </c>
      <c r="BO23" s="49"/>
      <c r="BP23" s="49"/>
      <c r="BQ23" s="48"/>
    </row>
    <row r="24" spans="1:69" s="1" customFormat="1" ht="14.25" customHeight="1">
      <c r="A24" s="35" t="s">
        <v>18</v>
      </c>
      <c r="B24" s="46">
        <f t="shared" si="2"/>
        <v>41473</v>
      </c>
      <c r="C24" s="46">
        <f t="shared" si="3"/>
        <v>20894</v>
      </c>
      <c r="D24" s="47">
        <f t="shared" si="4"/>
        <v>50.3797651484098</v>
      </c>
      <c r="E24" s="48">
        <v>1824</v>
      </c>
      <c r="F24" s="48">
        <f t="shared" si="5"/>
        <v>23016</v>
      </c>
      <c r="G24" s="48">
        <f t="shared" si="0"/>
        <v>16297</v>
      </c>
      <c r="H24" s="47">
        <f t="shared" si="6"/>
        <v>70.80726451164408</v>
      </c>
      <c r="I24" s="49">
        <v>1097</v>
      </c>
      <c r="J24" s="49">
        <v>8557</v>
      </c>
      <c r="K24" s="49">
        <v>6628</v>
      </c>
      <c r="L24" s="49">
        <v>8266</v>
      </c>
      <c r="M24" s="49">
        <v>5818</v>
      </c>
      <c r="N24" s="49">
        <v>1400</v>
      </c>
      <c r="O24" s="49">
        <v>1072</v>
      </c>
      <c r="P24" s="49">
        <v>176</v>
      </c>
      <c r="Q24" s="49">
        <v>230</v>
      </c>
      <c r="R24" s="48">
        <v>0</v>
      </c>
      <c r="S24" s="48"/>
      <c r="T24" s="48">
        <v>663</v>
      </c>
      <c r="U24" s="48"/>
      <c r="V24" s="48">
        <v>3512</v>
      </c>
      <c r="W24" s="48">
        <v>2549</v>
      </c>
      <c r="X24" s="48">
        <v>40</v>
      </c>
      <c r="Y24" s="48"/>
      <c r="Z24" s="48"/>
      <c r="AA24" s="48"/>
      <c r="AB24" s="48">
        <v>402</v>
      </c>
      <c r="AC24" s="48"/>
      <c r="AD24" s="48"/>
      <c r="AE24" s="49"/>
      <c r="AF24" s="48">
        <f t="shared" si="10"/>
        <v>12785</v>
      </c>
      <c r="AG24" s="48">
        <f t="shared" si="11"/>
        <v>4136</v>
      </c>
      <c r="AH24" s="49">
        <v>8158</v>
      </c>
      <c r="AI24" s="49">
        <v>2293</v>
      </c>
      <c r="AJ24" s="49">
        <v>1254</v>
      </c>
      <c r="AK24" s="49">
        <v>933</v>
      </c>
      <c r="AL24" s="49">
        <v>2047</v>
      </c>
      <c r="AM24" s="49"/>
      <c r="AN24" s="49">
        <v>1254</v>
      </c>
      <c r="AO24" s="49">
        <v>910</v>
      </c>
      <c r="AP24" s="49"/>
      <c r="AQ24" s="49"/>
      <c r="AR24" s="49">
        <v>72</v>
      </c>
      <c r="AS24" s="49"/>
      <c r="AT24" s="49"/>
      <c r="AU24" s="49"/>
      <c r="AV24" s="49"/>
      <c r="AW24" s="49"/>
      <c r="AX24" s="49"/>
      <c r="AY24" s="49"/>
      <c r="AZ24" s="52">
        <v>8</v>
      </c>
      <c r="BA24" s="49"/>
      <c r="BB24" s="49">
        <v>42</v>
      </c>
      <c r="BC24" s="49">
        <v>10</v>
      </c>
      <c r="BD24" s="49"/>
      <c r="BE24" s="49"/>
      <c r="BF24" s="48">
        <f t="shared" si="8"/>
        <v>5622</v>
      </c>
      <c r="BG24" s="48">
        <f t="shared" si="9"/>
        <v>451</v>
      </c>
      <c r="BH24" s="49">
        <v>1358</v>
      </c>
      <c r="BI24" s="49"/>
      <c r="BJ24" s="49"/>
      <c r="BK24" s="49"/>
      <c r="BL24" s="49">
        <v>3958</v>
      </c>
      <c r="BM24" s="49">
        <v>451</v>
      </c>
      <c r="BN24" s="49">
        <v>306</v>
      </c>
      <c r="BO24" s="49"/>
      <c r="BP24" s="49"/>
      <c r="BQ24" s="48"/>
    </row>
    <row r="25" spans="1:69" s="1" customFormat="1" ht="17.25" customHeight="1">
      <c r="A25" s="35" t="s">
        <v>32</v>
      </c>
      <c r="B25" s="46">
        <f t="shared" si="2"/>
        <v>63530</v>
      </c>
      <c r="C25" s="46">
        <f t="shared" si="3"/>
        <v>36206</v>
      </c>
      <c r="D25" s="47">
        <f t="shared" si="4"/>
        <v>56.99039823705336</v>
      </c>
      <c r="E25" s="48">
        <v>4192</v>
      </c>
      <c r="F25" s="48">
        <f t="shared" si="5"/>
        <v>41136</v>
      </c>
      <c r="G25" s="48">
        <f t="shared" si="0"/>
        <v>28055</v>
      </c>
      <c r="H25" s="47">
        <f t="shared" si="6"/>
        <v>68.20060287825748</v>
      </c>
      <c r="I25" s="48">
        <v>2978</v>
      </c>
      <c r="J25" s="48">
        <v>22438</v>
      </c>
      <c r="K25" s="48">
        <v>17570</v>
      </c>
      <c r="L25" s="48">
        <v>14112</v>
      </c>
      <c r="M25" s="48">
        <v>8469</v>
      </c>
      <c r="N25" s="48">
        <v>1602</v>
      </c>
      <c r="O25" s="49">
        <v>654</v>
      </c>
      <c r="P25" s="48"/>
      <c r="Q25" s="48"/>
      <c r="R25" s="49"/>
      <c r="S25" s="49"/>
      <c r="T25" s="49">
        <v>247</v>
      </c>
      <c r="U25" s="49"/>
      <c r="V25" s="49">
        <v>652</v>
      </c>
      <c r="W25" s="49">
        <v>362</v>
      </c>
      <c r="X25" s="49"/>
      <c r="Y25" s="49"/>
      <c r="Z25" s="49"/>
      <c r="AA25" s="49"/>
      <c r="AB25" s="49">
        <v>2085</v>
      </c>
      <c r="AC25" s="49">
        <v>1000</v>
      </c>
      <c r="AD25" s="49"/>
      <c r="AE25" s="48"/>
      <c r="AF25" s="48">
        <f t="shared" si="10"/>
        <v>19741</v>
      </c>
      <c r="AG25" s="48">
        <f t="shared" si="11"/>
        <v>7168</v>
      </c>
      <c r="AH25" s="48">
        <v>8478</v>
      </c>
      <c r="AI25" s="48">
        <v>2240</v>
      </c>
      <c r="AJ25" s="48">
        <v>9776</v>
      </c>
      <c r="AK25" s="48">
        <v>3938</v>
      </c>
      <c r="AL25" s="48">
        <v>195</v>
      </c>
      <c r="AM25" s="48">
        <v>40</v>
      </c>
      <c r="AN25" s="48">
        <v>1222</v>
      </c>
      <c r="AO25" s="48">
        <v>950</v>
      </c>
      <c r="AP25" s="48"/>
      <c r="AQ25" s="48"/>
      <c r="AR25" s="48">
        <v>70</v>
      </c>
      <c r="AS25" s="48"/>
      <c r="AT25" s="48"/>
      <c r="AU25" s="48"/>
      <c r="AV25" s="48"/>
      <c r="AW25" s="48"/>
      <c r="AX25" s="48"/>
      <c r="AY25" s="48"/>
      <c r="AZ25" s="51">
        <v>845</v>
      </c>
      <c r="BA25" s="48">
        <v>330</v>
      </c>
      <c r="BB25" s="48">
        <v>117</v>
      </c>
      <c r="BC25" s="48">
        <v>82</v>
      </c>
      <c r="BD25" s="48"/>
      <c r="BE25" s="48"/>
      <c r="BF25" s="48">
        <f t="shared" si="8"/>
        <v>1691</v>
      </c>
      <c r="BG25" s="48">
        <f t="shared" si="9"/>
        <v>571</v>
      </c>
      <c r="BH25" s="48">
        <v>120</v>
      </c>
      <c r="BI25" s="48"/>
      <c r="BJ25" s="48"/>
      <c r="BK25" s="48"/>
      <c r="BL25" s="48">
        <v>1371</v>
      </c>
      <c r="BM25" s="48">
        <v>571</v>
      </c>
      <c r="BN25" s="48">
        <v>200</v>
      </c>
      <c r="BO25" s="48"/>
      <c r="BP25" s="48"/>
      <c r="BQ25" s="48"/>
    </row>
    <row r="26" spans="1:69" s="1" customFormat="1" ht="16.5" customHeight="1">
      <c r="A26" s="35" t="s">
        <v>19</v>
      </c>
      <c r="B26" s="46">
        <f t="shared" si="2"/>
        <v>58139</v>
      </c>
      <c r="C26" s="46">
        <f t="shared" si="3"/>
        <v>30756</v>
      </c>
      <c r="D26" s="47">
        <f t="shared" si="4"/>
        <v>52.90080668742152</v>
      </c>
      <c r="E26" s="48">
        <v>3522</v>
      </c>
      <c r="F26" s="48">
        <f t="shared" si="5"/>
        <v>24704</v>
      </c>
      <c r="G26" s="48">
        <f t="shared" si="0"/>
        <v>18912</v>
      </c>
      <c r="H26" s="47">
        <f t="shared" si="6"/>
        <v>76.55440414507773</v>
      </c>
      <c r="I26" s="48">
        <v>2079</v>
      </c>
      <c r="J26" s="48">
        <v>1776</v>
      </c>
      <c r="K26" s="48">
        <v>448</v>
      </c>
      <c r="L26" s="48">
        <v>17821</v>
      </c>
      <c r="M26" s="48">
        <v>15251</v>
      </c>
      <c r="N26" s="48">
        <v>1690</v>
      </c>
      <c r="O26" s="48">
        <v>1539</v>
      </c>
      <c r="P26" s="48">
        <v>1642</v>
      </c>
      <c r="Q26" s="48">
        <v>1024</v>
      </c>
      <c r="R26" s="48"/>
      <c r="S26" s="48"/>
      <c r="T26" s="48">
        <v>1121</v>
      </c>
      <c r="U26" s="48"/>
      <c r="V26" s="48">
        <v>178</v>
      </c>
      <c r="W26" s="48">
        <v>350</v>
      </c>
      <c r="X26" s="48">
        <v>300</v>
      </c>
      <c r="Y26" s="48">
        <v>300</v>
      </c>
      <c r="Z26" s="48"/>
      <c r="AA26" s="48"/>
      <c r="AB26" s="48">
        <v>176</v>
      </c>
      <c r="AC26" s="48"/>
      <c r="AD26" s="48"/>
      <c r="AE26" s="48"/>
      <c r="AF26" s="48">
        <f t="shared" si="10"/>
        <v>26282</v>
      </c>
      <c r="AG26" s="48">
        <f t="shared" si="11"/>
        <v>9551</v>
      </c>
      <c r="AH26" s="48">
        <v>20564</v>
      </c>
      <c r="AI26" s="48">
        <v>5773</v>
      </c>
      <c r="AJ26" s="48">
        <v>1156</v>
      </c>
      <c r="AK26" s="48">
        <v>1157</v>
      </c>
      <c r="AL26" s="48">
        <v>2916</v>
      </c>
      <c r="AM26" s="48">
        <v>945</v>
      </c>
      <c r="AN26" s="48">
        <v>1346</v>
      </c>
      <c r="AO26" s="48">
        <v>346</v>
      </c>
      <c r="AP26" s="48"/>
      <c r="AQ26" s="48"/>
      <c r="AR26" s="48">
        <v>300</v>
      </c>
      <c r="AS26" s="48">
        <v>1330</v>
      </c>
      <c r="AT26" s="48"/>
      <c r="AU26" s="48"/>
      <c r="AV26" s="48"/>
      <c r="AW26" s="48"/>
      <c r="AX26" s="48"/>
      <c r="AY26" s="48"/>
      <c r="AZ26" s="51">
        <v>20</v>
      </c>
      <c r="BA26" s="48">
        <v>15</v>
      </c>
      <c r="BB26" s="48"/>
      <c r="BC26" s="48"/>
      <c r="BD26" s="48"/>
      <c r="BE26" s="48"/>
      <c r="BF26" s="48">
        <f t="shared" si="8"/>
        <v>7133</v>
      </c>
      <c r="BG26" s="48">
        <f t="shared" si="9"/>
        <v>2278</v>
      </c>
      <c r="BH26" s="48">
        <v>2856</v>
      </c>
      <c r="BI26" s="48">
        <v>104</v>
      </c>
      <c r="BJ26" s="48">
        <v>340</v>
      </c>
      <c r="BK26" s="48"/>
      <c r="BL26" s="48">
        <v>3522</v>
      </c>
      <c r="BM26" s="48">
        <v>2028</v>
      </c>
      <c r="BN26" s="48">
        <v>415</v>
      </c>
      <c r="BO26" s="48">
        <v>146</v>
      </c>
      <c r="BP26" s="48"/>
      <c r="BQ26" s="48"/>
    </row>
    <row r="27" spans="1:69" s="28" customFormat="1" ht="15.75">
      <c r="A27" s="23" t="s">
        <v>77</v>
      </c>
      <c r="B27" s="24">
        <f>SUM(B6:B26)</f>
        <v>640288.5</v>
      </c>
      <c r="C27" s="24">
        <f>SUM(C6:C26)</f>
        <v>360331</v>
      </c>
      <c r="D27" s="25">
        <f t="shared" si="4"/>
        <v>56.27635042640935</v>
      </c>
      <c r="E27" s="26">
        <f>SUM(E6:E26)</f>
        <v>40422</v>
      </c>
      <c r="F27" s="26">
        <f t="shared" si="5"/>
        <v>308096.5</v>
      </c>
      <c r="G27" s="27">
        <f t="shared" si="0"/>
        <v>208531</v>
      </c>
      <c r="H27" s="25">
        <f>G27/F27*100</f>
        <v>67.6836640468165</v>
      </c>
      <c r="I27" s="22">
        <f aca="true" t="shared" si="12" ref="I27:AC27">SUM(I6:I26)</f>
        <v>19385</v>
      </c>
      <c r="J27" s="22">
        <f t="shared" si="12"/>
        <v>112796</v>
      </c>
      <c r="K27" s="22">
        <f>SUM(K6:K26)</f>
        <v>72537</v>
      </c>
      <c r="L27" s="22">
        <f t="shared" si="12"/>
        <v>128844.5</v>
      </c>
      <c r="M27" s="22">
        <f t="shared" si="12"/>
        <v>92701</v>
      </c>
      <c r="N27" s="22">
        <f t="shared" si="12"/>
        <v>34553</v>
      </c>
      <c r="O27" s="22">
        <f t="shared" si="12"/>
        <v>28856</v>
      </c>
      <c r="P27" s="22">
        <f t="shared" si="12"/>
        <v>4680</v>
      </c>
      <c r="Q27" s="22">
        <f t="shared" si="12"/>
        <v>1409</v>
      </c>
      <c r="R27" s="22">
        <f t="shared" si="12"/>
        <v>1344</v>
      </c>
      <c r="S27" s="22">
        <f t="shared" si="12"/>
        <v>0</v>
      </c>
      <c r="T27" s="22">
        <f t="shared" si="12"/>
        <v>6320</v>
      </c>
      <c r="U27" s="22">
        <f t="shared" si="12"/>
        <v>100</v>
      </c>
      <c r="V27" s="22">
        <f t="shared" si="12"/>
        <v>13900</v>
      </c>
      <c r="W27" s="22">
        <f t="shared" si="12"/>
        <v>10777</v>
      </c>
      <c r="X27" s="22">
        <f t="shared" si="12"/>
        <v>1242</v>
      </c>
      <c r="Y27" s="22">
        <f t="shared" si="12"/>
        <v>576</v>
      </c>
      <c r="Z27" s="22">
        <f t="shared" si="12"/>
        <v>1154</v>
      </c>
      <c r="AA27" s="22">
        <f t="shared" si="12"/>
        <v>436</v>
      </c>
      <c r="AB27" s="22">
        <f t="shared" si="12"/>
        <v>3113</v>
      </c>
      <c r="AC27" s="22">
        <f t="shared" si="12"/>
        <v>1059</v>
      </c>
      <c r="AD27" s="22">
        <f aca="true" t="shared" si="13" ref="AD27:BB27">SUM(AD6:AD26)</f>
        <v>150</v>
      </c>
      <c r="AE27" s="22">
        <f t="shared" si="13"/>
        <v>80</v>
      </c>
      <c r="AF27" s="22">
        <f t="shared" si="13"/>
        <v>251343</v>
      </c>
      <c r="AG27" s="22">
        <f t="shared" si="13"/>
        <v>120694</v>
      </c>
      <c r="AH27" s="22">
        <f t="shared" si="13"/>
        <v>203632</v>
      </c>
      <c r="AI27" s="22">
        <f t="shared" si="13"/>
        <v>92976</v>
      </c>
      <c r="AJ27" s="22">
        <f t="shared" si="13"/>
        <v>12186</v>
      </c>
      <c r="AK27" s="22">
        <f t="shared" si="13"/>
        <v>6028</v>
      </c>
      <c r="AL27" s="22">
        <f t="shared" si="13"/>
        <v>5921</v>
      </c>
      <c r="AM27" s="22">
        <f t="shared" si="13"/>
        <v>1085</v>
      </c>
      <c r="AN27" s="22">
        <f t="shared" si="13"/>
        <v>17157</v>
      </c>
      <c r="AO27" s="22">
        <f t="shared" si="13"/>
        <v>9156</v>
      </c>
      <c r="AP27" s="22">
        <f t="shared" si="13"/>
        <v>1956</v>
      </c>
      <c r="AQ27" s="22">
        <f t="shared" si="13"/>
        <v>0</v>
      </c>
      <c r="AR27" s="22">
        <f t="shared" si="13"/>
        <v>5024</v>
      </c>
      <c r="AS27" s="22">
        <f t="shared" si="13"/>
        <v>4980</v>
      </c>
      <c r="AT27" s="22">
        <f t="shared" si="13"/>
        <v>5332</v>
      </c>
      <c r="AU27" s="22">
        <f t="shared" si="13"/>
        <v>6324</v>
      </c>
      <c r="AV27" s="22">
        <f>SUM(AV6:AV26)</f>
        <v>0</v>
      </c>
      <c r="AW27" s="22">
        <f>SUM(AW6:AW26)</f>
        <v>145</v>
      </c>
      <c r="AX27" s="22">
        <f t="shared" si="13"/>
        <v>135</v>
      </c>
      <c r="AY27" s="22">
        <f t="shared" si="13"/>
        <v>0</v>
      </c>
      <c r="AZ27" s="22">
        <f t="shared" si="13"/>
        <v>1477.9</v>
      </c>
      <c r="BA27" s="22">
        <f t="shared" si="13"/>
        <v>570</v>
      </c>
      <c r="BB27" s="22">
        <f t="shared" si="13"/>
        <v>1181.1</v>
      </c>
      <c r="BC27" s="22">
        <f>SUM(BC6:BC26)</f>
        <v>373</v>
      </c>
      <c r="BD27" s="22">
        <f>SUM(BD6:BD26)</f>
        <v>12</v>
      </c>
      <c r="BE27" s="22"/>
      <c r="BF27" s="27">
        <f>SUM(BF6:BF26)</f>
        <v>78178</v>
      </c>
      <c r="BG27" s="27">
        <f>SUM(BG6:BG26)</f>
        <v>30163</v>
      </c>
      <c r="BH27" s="22">
        <f aca="true" t="shared" si="14" ref="BH27:BO27">SUM(BH6:BH26)</f>
        <v>11556</v>
      </c>
      <c r="BI27" s="22">
        <f t="shared" si="14"/>
        <v>1075</v>
      </c>
      <c r="BJ27" s="22">
        <f t="shared" si="14"/>
        <v>340</v>
      </c>
      <c r="BK27" s="22">
        <f t="shared" si="14"/>
        <v>0</v>
      </c>
      <c r="BL27" s="22">
        <f t="shared" si="14"/>
        <v>60269</v>
      </c>
      <c r="BM27" s="22">
        <f t="shared" si="14"/>
        <v>26456</v>
      </c>
      <c r="BN27" s="22">
        <f t="shared" si="14"/>
        <v>6003</v>
      </c>
      <c r="BO27" s="22">
        <f t="shared" si="14"/>
        <v>2632</v>
      </c>
      <c r="BP27" s="22">
        <f>SUM(BP6:BP26)</f>
        <v>10</v>
      </c>
      <c r="BQ27" s="22">
        <f>SUM(BQ6:BQ26)</f>
        <v>0</v>
      </c>
    </row>
    <row r="28" spans="1:69" s="28" customFormat="1" ht="15.75">
      <c r="A28" s="29" t="s">
        <v>64</v>
      </c>
      <c r="B28" s="30">
        <v>633351</v>
      </c>
      <c r="C28" s="30">
        <v>412746.5</v>
      </c>
      <c r="D28" s="31">
        <v>65.16868213676145</v>
      </c>
      <c r="E28" s="32">
        <v>44361</v>
      </c>
      <c r="F28" s="32">
        <v>307919</v>
      </c>
      <c r="G28" s="32">
        <v>241530</v>
      </c>
      <c r="H28" s="31">
        <v>78.43945972804536</v>
      </c>
      <c r="I28" s="32">
        <v>15146</v>
      </c>
      <c r="J28" s="33">
        <v>120732</v>
      </c>
      <c r="K28" s="32">
        <v>83721</v>
      </c>
      <c r="L28" s="33">
        <v>109091</v>
      </c>
      <c r="M28" s="32">
        <v>94194</v>
      </c>
      <c r="N28" s="33">
        <v>36820</v>
      </c>
      <c r="O28" s="32">
        <v>33882</v>
      </c>
      <c r="P28" s="33">
        <v>12075</v>
      </c>
      <c r="Q28" s="32">
        <v>4380</v>
      </c>
      <c r="R28" s="33">
        <v>1540</v>
      </c>
      <c r="S28" s="32">
        <v>0</v>
      </c>
      <c r="T28" s="33">
        <v>9655</v>
      </c>
      <c r="U28" s="32">
        <v>1415</v>
      </c>
      <c r="V28" s="33">
        <v>14357</v>
      </c>
      <c r="W28" s="32">
        <v>13111</v>
      </c>
      <c r="X28" s="33">
        <v>1567</v>
      </c>
      <c r="Y28" s="32">
        <v>1162</v>
      </c>
      <c r="Z28" s="33">
        <v>1902</v>
      </c>
      <c r="AA28" s="32">
        <v>862</v>
      </c>
      <c r="AB28" s="26"/>
      <c r="AC28" s="26"/>
      <c r="AD28" s="22"/>
      <c r="AE28" s="26"/>
      <c r="AF28" s="33">
        <v>124994.5</v>
      </c>
      <c r="AG28" s="33">
        <v>215349</v>
      </c>
      <c r="AH28" s="33">
        <v>106417</v>
      </c>
      <c r="AI28" s="32">
        <v>13572</v>
      </c>
      <c r="AJ28" s="33">
        <v>9444.5</v>
      </c>
      <c r="AK28" s="32">
        <v>5028</v>
      </c>
      <c r="AL28" s="33">
        <v>2585</v>
      </c>
      <c r="AM28" s="32">
        <v>10976</v>
      </c>
      <c r="AN28" s="33">
        <v>1224</v>
      </c>
      <c r="AO28" s="32">
        <v>820</v>
      </c>
      <c r="AP28" s="33">
        <v>0</v>
      </c>
      <c r="AQ28" s="32">
        <v>3075</v>
      </c>
      <c r="AR28" s="33">
        <v>1880</v>
      </c>
      <c r="AS28" s="32">
        <v>2642</v>
      </c>
      <c r="AT28" s="33">
        <v>3444</v>
      </c>
      <c r="AU28" s="32"/>
      <c r="AV28" s="32"/>
      <c r="AW28" s="32"/>
      <c r="AX28" s="22"/>
      <c r="AY28" s="26"/>
      <c r="AZ28" s="33">
        <v>1593</v>
      </c>
      <c r="BA28" s="32">
        <v>897</v>
      </c>
      <c r="BB28" s="33">
        <v>1250</v>
      </c>
      <c r="BC28" s="32">
        <v>348</v>
      </c>
      <c r="BD28" s="26"/>
      <c r="BE28" s="26"/>
      <c r="BF28" s="33">
        <v>70349</v>
      </c>
      <c r="BG28" s="33">
        <v>44977</v>
      </c>
      <c r="BH28" s="33">
        <v>13699</v>
      </c>
      <c r="BI28" s="32">
        <v>1016</v>
      </c>
      <c r="BJ28" s="33">
        <v>1093</v>
      </c>
      <c r="BK28" s="33">
        <v>352</v>
      </c>
      <c r="BL28" s="33">
        <v>48106</v>
      </c>
      <c r="BM28" s="32">
        <v>37033</v>
      </c>
      <c r="BN28" s="33">
        <v>6653</v>
      </c>
      <c r="BO28" s="32">
        <v>6576</v>
      </c>
      <c r="BP28" s="32"/>
      <c r="BQ28" s="32"/>
    </row>
  </sheetData>
  <sheetProtection/>
  <mergeCells count="38"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J4:BK4"/>
    <mergeCell ref="AZ3:BA4"/>
    <mergeCell ref="BH4:BI4"/>
    <mergeCell ref="AV4:A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AB4:AC4"/>
    <mergeCell ref="L4:M4"/>
    <mergeCell ref="N4:O4"/>
    <mergeCell ref="V4:W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F11" sqref="F11"/>
    </sheetView>
  </sheetViews>
  <sheetFormatPr defaultColWidth="8.875" defaultRowHeight="12.75"/>
  <cols>
    <col min="1" max="1" width="19.25390625" style="21" customWidth="1"/>
    <col min="2" max="2" width="7.875" style="21" customWidth="1"/>
    <col min="3" max="3" width="7.375" style="21" customWidth="1"/>
    <col min="4" max="4" width="7.625" style="21" customWidth="1"/>
    <col min="5" max="5" width="9.25390625" style="21" customWidth="1"/>
    <col min="6" max="6" width="9.375" style="21" customWidth="1"/>
    <col min="7" max="7" width="6.75390625" style="21" customWidth="1"/>
    <col min="8" max="8" width="6.875" style="21" customWidth="1"/>
    <col min="9" max="9" width="6.625" style="21" customWidth="1"/>
    <col min="10" max="10" width="6.75390625" style="21" customWidth="1"/>
    <col min="11" max="11" width="7.375" style="21" customWidth="1"/>
    <col min="12" max="12" width="8.125" style="21" customWidth="1"/>
    <col min="13" max="13" width="8.25390625" style="21" customWidth="1"/>
    <col min="14" max="14" width="8.625" style="21" customWidth="1"/>
    <col min="15" max="15" width="7.00390625" style="21" customWidth="1"/>
    <col min="16" max="16" width="7.25390625" style="21" customWidth="1"/>
    <col min="17" max="16384" width="8.875" style="21" customWidth="1"/>
  </cols>
  <sheetData>
    <row r="1" spans="1:16" ht="15.75">
      <c r="A1" s="58"/>
      <c r="B1" s="151" t="s">
        <v>92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4">
        <v>43235</v>
      </c>
      <c r="P1" s="154"/>
    </row>
    <row r="2" spans="1:16" ht="16.5" thickBot="1">
      <c r="A2" s="58" t="s">
        <v>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59"/>
      <c r="P2" s="59"/>
    </row>
    <row r="3" spans="1:16" ht="15.75" thickBot="1">
      <c r="A3" s="155" t="s">
        <v>94</v>
      </c>
      <c r="B3" s="158" t="s">
        <v>95</v>
      </c>
      <c r="C3" s="159"/>
      <c r="D3" s="160"/>
      <c r="E3" s="161" t="s">
        <v>96</v>
      </c>
      <c r="F3" s="162"/>
      <c r="G3" s="162"/>
      <c r="H3" s="162"/>
      <c r="I3" s="162"/>
      <c r="J3" s="163"/>
      <c r="K3" s="167" t="s">
        <v>97</v>
      </c>
      <c r="L3" s="168"/>
      <c r="M3" s="169" t="s">
        <v>98</v>
      </c>
      <c r="N3" s="170"/>
      <c r="O3" s="170"/>
      <c r="P3" s="171"/>
    </row>
    <row r="4" spans="1:16" ht="15.75" thickBot="1">
      <c r="A4" s="156"/>
      <c r="B4" s="172" t="s">
        <v>99</v>
      </c>
      <c r="C4" s="173" t="s">
        <v>100</v>
      </c>
      <c r="D4" s="174"/>
      <c r="E4" s="164"/>
      <c r="F4" s="165"/>
      <c r="G4" s="165"/>
      <c r="H4" s="165"/>
      <c r="I4" s="165"/>
      <c r="J4" s="166"/>
      <c r="K4" s="158" t="s">
        <v>101</v>
      </c>
      <c r="L4" s="160"/>
      <c r="M4" s="138" t="s">
        <v>102</v>
      </c>
      <c r="N4" s="139"/>
      <c r="O4" s="139" t="s">
        <v>33</v>
      </c>
      <c r="P4" s="140"/>
    </row>
    <row r="5" spans="1:16" ht="15.75" thickBot="1">
      <c r="A5" s="156"/>
      <c r="B5" s="172"/>
      <c r="C5" s="141" t="s">
        <v>103</v>
      </c>
      <c r="D5" s="142"/>
      <c r="E5" s="143" t="s">
        <v>104</v>
      </c>
      <c r="F5" s="144"/>
      <c r="G5" s="145" t="s">
        <v>34</v>
      </c>
      <c r="H5" s="146"/>
      <c r="I5" s="145" t="s">
        <v>105</v>
      </c>
      <c r="J5" s="147"/>
      <c r="K5" s="148" t="s">
        <v>106</v>
      </c>
      <c r="L5" s="149"/>
      <c r="M5" s="148" t="s">
        <v>34</v>
      </c>
      <c r="N5" s="150"/>
      <c r="O5" s="150" t="s">
        <v>34</v>
      </c>
      <c r="P5" s="149"/>
    </row>
    <row r="6" spans="1:16" ht="15.75" thickBot="1">
      <c r="A6" s="157"/>
      <c r="B6" s="157"/>
      <c r="C6" s="60" t="s">
        <v>113</v>
      </c>
      <c r="D6" s="60" t="s">
        <v>115</v>
      </c>
      <c r="E6" s="61" t="s">
        <v>107</v>
      </c>
      <c r="F6" s="62" t="s">
        <v>108</v>
      </c>
      <c r="G6" s="61" t="s">
        <v>107</v>
      </c>
      <c r="H6" s="62" t="s">
        <v>108</v>
      </c>
      <c r="I6" s="61" t="s">
        <v>107</v>
      </c>
      <c r="J6" s="62" t="s">
        <v>108</v>
      </c>
      <c r="K6" s="61" t="s">
        <v>107</v>
      </c>
      <c r="L6" s="62" t="s">
        <v>108</v>
      </c>
      <c r="M6" s="61" t="s">
        <v>107</v>
      </c>
      <c r="N6" s="62" t="s">
        <v>108</v>
      </c>
      <c r="O6" s="61" t="s">
        <v>107</v>
      </c>
      <c r="P6" s="62" t="s">
        <v>108</v>
      </c>
    </row>
    <row r="7" spans="1:16" ht="14.25" customHeight="1">
      <c r="A7" s="63" t="s">
        <v>6</v>
      </c>
      <c r="B7" s="64">
        <v>63</v>
      </c>
      <c r="C7" s="64">
        <v>63</v>
      </c>
      <c r="D7" s="64">
        <v>63</v>
      </c>
      <c r="E7" s="65">
        <v>58.5</v>
      </c>
      <c r="F7" s="66">
        <v>46.8</v>
      </c>
      <c r="G7" s="65">
        <v>0.5</v>
      </c>
      <c r="H7" s="66">
        <v>0.4</v>
      </c>
      <c r="I7" s="67">
        <v>0.3</v>
      </c>
      <c r="J7" s="68">
        <v>0.3</v>
      </c>
      <c r="K7" s="69">
        <f aca="true" t="shared" si="0" ref="K7:K29">G7/D7*1000</f>
        <v>7.936507936507936</v>
      </c>
      <c r="L7" s="70">
        <v>7.142857142857143</v>
      </c>
      <c r="M7" s="71"/>
      <c r="N7" s="72">
        <v>17.5</v>
      </c>
      <c r="O7" s="73"/>
      <c r="P7" s="72">
        <v>0.5</v>
      </c>
    </row>
    <row r="8" spans="1:16" ht="15">
      <c r="A8" s="74" t="s">
        <v>28</v>
      </c>
      <c r="B8" s="75">
        <v>1191</v>
      </c>
      <c r="C8" s="75">
        <v>1143</v>
      </c>
      <c r="D8" s="75">
        <v>1143</v>
      </c>
      <c r="E8" s="65">
        <v>1440</v>
      </c>
      <c r="F8" s="66">
        <v>1400</v>
      </c>
      <c r="G8" s="65">
        <v>13</v>
      </c>
      <c r="H8" s="66">
        <v>13</v>
      </c>
      <c r="I8" s="65">
        <v>11</v>
      </c>
      <c r="J8" s="66">
        <v>11</v>
      </c>
      <c r="K8" s="69">
        <f t="shared" si="0"/>
        <v>11.373578302712161</v>
      </c>
      <c r="L8" s="76">
        <v>11.3</v>
      </c>
      <c r="M8" s="71">
        <v>232</v>
      </c>
      <c r="N8" s="71">
        <v>232</v>
      </c>
      <c r="O8" s="77">
        <v>3</v>
      </c>
      <c r="P8" s="71">
        <v>3</v>
      </c>
    </row>
    <row r="9" spans="1:16" ht="15">
      <c r="A9" s="78" t="s">
        <v>29</v>
      </c>
      <c r="B9" s="75">
        <v>1130</v>
      </c>
      <c r="C9" s="75">
        <v>1130</v>
      </c>
      <c r="D9" s="75">
        <v>1130</v>
      </c>
      <c r="E9" s="65">
        <v>1868.3</v>
      </c>
      <c r="F9" s="66">
        <v>1866.2</v>
      </c>
      <c r="G9" s="65">
        <v>14.3</v>
      </c>
      <c r="H9" s="66">
        <v>14</v>
      </c>
      <c r="I9" s="65">
        <v>13</v>
      </c>
      <c r="J9" s="66">
        <v>14.8</v>
      </c>
      <c r="K9" s="69">
        <f t="shared" si="0"/>
        <v>12.654867256637168</v>
      </c>
      <c r="L9" s="76">
        <v>12.5</v>
      </c>
      <c r="M9" s="71">
        <v>546</v>
      </c>
      <c r="N9" s="71">
        <v>544</v>
      </c>
      <c r="O9" s="77">
        <v>4</v>
      </c>
      <c r="P9" s="71">
        <v>4</v>
      </c>
    </row>
    <row r="10" spans="1:16" ht="15">
      <c r="A10" s="74" t="s">
        <v>7</v>
      </c>
      <c r="B10" s="75">
        <v>395</v>
      </c>
      <c r="C10" s="75">
        <v>395</v>
      </c>
      <c r="D10" s="75">
        <v>395</v>
      </c>
      <c r="E10" s="65">
        <v>440.7</v>
      </c>
      <c r="F10" s="66">
        <v>406.7</v>
      </c>
      <c r="G10" s="65">
        <v>2.6</v>
      </c>
      <c r="H10" s="66">
        <v>3.4</v>
      </c>
      <c r="I10" s="65">
        <v>2.5</v>
      </c>
      <c r="J10" s="66">
        <v>3.3</v>
      </c>
      <c r="K10" s="69">
        <f t="shared" si="0"/>
        <v>6.582278481012658</v>
      </c>
      <c r="L10" s="76">
        <v>9</v>
      </c>
      <c r="M10" s="72">
        <v>390</v>
      </c>
      <c r="N10" s="71">
        <v>284</v>
      </c>
      <c r="O10" s="77">
        <v>3</v>
      </c>
      <c r="P10" s="71">
        <v>3</v>
      </c>
    </row>
    <row r="11" spans="1:16" ht="15">
      <c r="A11" s="74" t="s">
        <v>8</v>
      </c>
      <c r="B11" s="75">
        <v>690</v>
      </c>
      <c r="C11" s="75">
        <v>690</v>
      </c>
      <c r="D11" s="75">
        <v>690</v>
      </c>
      <c r="E11" s="65">
        <v>1107.6</v>
      </c>
      <c r="F11" s="66">
        <v>1056.3</v>
      </c>
      <c r="G11" s="65">
        <v>6.7</v>
      </c>
      <c r="H11" s="66">
        <v>6.5</v>
      </c>
      <c r="I11" s="65">
        <v>6</v>
      </c>
      <c r="J11" s="66">
        <v>5.7</v>
      </c>
      <c r="K11" s="69">
        <f t="shared" si="0"/>
        <v>9.710144927536232</v>
      </c>
      <c r="L11" s="76">
        <v>9.5</v>
      </c>
      <c r="M11" s="71">
        <v>291</v>
      </c>
      <c r="N11" s="71">
        <v>277</v>
      </c>
      <c r="O11" s="77">
        <v>4</v>
      </c>
      <c r="P11" s="71">
        <v>3</v>
      </c>
    </row>
    <row r="12" spans="1:16" ht="15">
      <c r="A12" s="78" t="s">
        <v>109</v>
      </c>
      <c r="B12" s="75">
        <v>473</v>
      </c>
      <c r="C12" s="75">
        <v>476</v>
      </c>
      <c r="D12" s="75">
        <v>476</v>
      </c>
      <c r="E12" s="65">
        <v>677.5</v>
      </c>
      <c r="F12" s="66">
        <v>629.8</v>
      </c>
      <c r="G12" s="65">
        <v>6.6</v>
      </c>
      <c r="H12" s="66">
        <v>6.5</v>
      </c>
      <c r="I12" s="65">
        <v>5.8</v>
      </c>
      <c r="J12" s="66">
        <v>6</v>
      </c>
      <c r="K12" s="69">
        <f t="shared" si="0"/>
        <v>13.865546218487394</v>
      </c>
      <c r="L12" s="76">
        <v>13.7</v>
      </c>
      <c r="M12" s="71">
        <v>381.8</v>
      </c>
      <c r="N12" s="71">
        <v>443.2</v>
      </c>
      <c r="O12" s="77">
        <v>5.2</v>
      </c>
      <c r="P12" s="71">
        <v>4.8</v>
      </c>
    </row>
    <row r="13" spans="1:16" ht="15">
      <c r="A13" s="78" t="s">
        <v>9</v>
      </c>
      <c r="B13" s="75">
        <v>733</v>
      </c>
      <c r="C13" s="75">
        <v>751</v>
      </c>
      <c r="D13" s="75">
        <v>751</v>
      </c>
      <c r="E13" s="65">
        <v>915.7</v>
      </c>
      <c r="F13" s="66">
        <v>900.2</v>
      </c>
      <c r="G13" s="65">
        <v>9.3</v>
      </c>
      <c r="H13" s="66">
        <v>9.2</v>
      </c>
      <c r="I13" s="65">
        <v>8.2</v>
      </c>
      <c r="J13" s="66">
        <v>8.1</v>
      </c>
      <c r="K13" s="69">
        <f t="shared" si="0"/>
        <v>12.383488681757656</v>
      </c>
      <c r="L13" s="76">
        <v>10.3</v>
      </c>
      <c r="M13" s="71">
        <v>452</v>
      </c>
      <c r="N13" s="72">
        <v>432</v>
      </c>
      <c r="O13" s="77">
        <v>3.5</v>
      </c>
      <c r="P13" s="71">
        <v>3</v>
      </c>
    </row>
    <row r="14" spans="1:16" ht="15">
      <c r="A14" s="74" t="s">
        <v>10</v>
      </c>
      <c r="B14" s="75">
        <v>2742</v>
      </c>
      <c r="C14" s="75">
        <v>2742</v>
      </c>
      <c r="D14" s="75">
        <v>2742</v>
      </c>
      <c r="E14" s="65">
        <v>1406.9</v>
      </c>
      <c r="F14" s="66">
        <v>1432</v>
      </c>
      <c r="G14" s="65">
        <v>25</v>
      </c>
      <c r="H14" s="66">
        <v>25.9</v>
      </c>
      <c r="I14" s="65">
        <v>21</v>
      </c>
      <c r="J14" s="66">
        <v>21</v>
      </c>
      <c r="K14" s="69">
        <f t="shared" si="0"/>
        <v>9.11743253099927</v>
      </c>
      <c r="L14" s="76">
        <v>9.4</v>
      </c>
      <c r="M14" s="72">
        <v>220</v>
      </c>
      <c r="N14" s="71">
        <v>220</v>
      </c>
      <c r="O14" s="77">
        <v>10</v>
      </c>
      <c r="P14" s="71">
        <v>10</v>
      </c>
    </row>
    <row r="15" spans="1:16" ht="15">
      <c r="A15" s="74" t="s">
        <v>11</v>
      </c>
      <c r="B15" s="75">
        <v>549</v>
      </c>
      <c r="C15" s="75">
        <v>559</v>
      </c>
      <c r="D15" s="75">
        <v>559</v>
      </c>
      <c r="E15" s="65">
        <v>613.4</v>
      </c>
      <c r="F15" s="66">
        <v>749.1</v>
      </c>
      <c r="G15" s="65">
        <v>5.3</v>
      </c>
      <c r="H15" s="66">
        <v>7.2</v>
      </c>
      <c r="I15" s="65">
        <v>4.8</v>
      </c>
      <c r="J15" s="66">
        <v>6.5</v>
      </c>
      <c r="K15" s="69">
        <f t="shared" si="0"/>
        <v>9.481216457960643</v>
      </c>
      <c r="L15" s="76">
        <v>9.8</v>
      </c>
      <c r="M15" s="71">
        <v>36</v>
      </c>
      <c r="N15" s="71">
        <v>35.4</v>
      </c>
      <c r="O15" s="77">
        <v>0.3</v>
      </c>
      <c r="P15" s="71">
        <v>0.3</v>
      </c>
    </row>
    <row r="16" spans="1:16" ht="15" customHeight="1">
      <c r="A16" s="74" t="s">
        <v>12</v>
      </c>
      <c r="B16" s="75">
        <v>643</v>
      </c>
      <c r="C16" s="75">
        <v>605</v>
      </c>
      <c r="D16" s="75">
        <v>605</v>
      </c>
      <c r="E16" s="65">
        <v>870.4</v>
      </c>
      <c r="F16" s="66">
        <v>912.9</v>
      </c>
      <c r="G16" s="65">
        <v>8</v>
      </c>
      <c r="H16" s="66">
        <v>8.4</v>
      </c>
      <c r="I16" s="65">
        <v>7.6</v>
      </c>
      <c r="J16" s="66">
        <v>7.3</v>
      </c>
      <c r="K16" s="69">
        <f t="shared" si="0"/>
        <v>13.223140495867769</v>
      </c>
      <c r="L16" s="76">
        <v>14</v>
      </c>
      <c r="M16" s="71">
        <v>1404</v>
      </c>
      <c r="N16" s="71">
        <v>1330</v>
      </c>
      <c r="O16" s="77">
        <v>12</v>
      </c>
      <c r="P16" s="71">
        <v>10</v>
      </c>
    </row>
    <row r="17" spans="1:16" ht="15">
      <c r="A17" s="78" t="s">
        <v>13</v>
      </c>
      <c r="B17" s="75">
        <v>980</v>
      </c>
      <c r="C17" s="75">
        <v>1000</v>
      </c>
      <c r="D17" s="75">
        <v>1000</v>
      </c>
      <c r="E17" s="65">
        <v>2173</v>
      </c>
      <c r="F17" s="66">
        <v>1967</v>
      </c>
      <c r="G17" s="65">
        <v>19.5</v>
      </c>
      <c r="H17" s="66">
        <v>18.7</v>
      </c>
      <c r="I17" s="65">
        <v>19</v>
      </c>
      <c r="J17" s="66">
        <v>18.2</v>
      </c>
      <c r="K17" s="69">
        <f t="shared" si="0"/>
        <v>19.5</v>
      </c>
      <c r="L17" s="76">
        <v>19</v>
      </c>
      <c r="M17" s="71">
        <v>734</v>
      </c>
      <c r="N17" s="71">
        <v>621</v>
      </c>
      <c r="O17" s="77">
        <v>5</v>
      </c>
      <c r="P17" s="71">
        <v>5</v>
      </c>
    </row>
    <row r="18" spans="1:16" ht="15">
      <c r="A18" s="74" t="s">
        <v>14</v>
      </c>
      <c r="B18" s="75">
        <v>562</v>
      </c>
      <c r="C18" s="75">
        <v>550</v>
      </c>
      <c r="D18" s="75">
        <v>550</v>
      </c>
      <c r="E18" s="65">
        <v>739.3</v>
      </c>
      <c r="F18" s="66">
        <v>727.8</v>
      </c>
      <c r="G18" s="65">
        <v>5.4</v>
      </c>
      <c r="H18" s="66">
        <v>5</v>
      </c>
      <c r="I18" s="65">
        <v>5</v>
      </c>
      <c r="J18" s="66">
        <v>4.5</v>
      </c>
      <c r="K18" s="69">
        <f t="shared" si="0"/>
        <v>9.81818181818182</v>
      </c>
      <c r="L18" s="76">
        <v>9.7</v>
      </c>
      <c r="M18" s="72">
        <v>479</v>
      </c>
      <c r="N18" s="71">
        <v>474</v>
      </c>
      <c r="O18" s="77">
        <v>10</v>
      </c>
      <c r="P18" s="71">
        <v>8.8</v>
      </c>
    </row>
    <row r="19" spans="1:16" ht="15">
      <c r="A19" s="74" t="s">
        <v>30</v>
      </c>
      <c r="B19" s="75">
        <v>1293</v>
      </c>
      <c r="C19" s="75">
        <v>1243</v>
      </c>
      <c r="D19" s="75">
        <v>1243</v>
      </c>
      <c r="E19" s="65">
        <v>1476</v>
      </c>
      <c r="F19" s="66">
        <v>1473</v>
      </c>
      <c r="G19" s="65">
        <v>13.4</v>
      </c>
      <c r="H19" s="66">
        <v>12.6</v>
      </c>
      <c r="I19" s="65">
        <v>10.5</v>
      </c>
      <c r="J19" s="66">
        <v>11.8</v>
      </c>
      <c r="K19" s="69">
        <f t="shared" si="0"/>
        <v>10.780370072405471</v>
      </c>
      <c r="L19" s="76">
        <v>9.8</v>
      </c>
      <c r="M19" s="71">
        <v>477</v>
      </c>
      <c r="N19" s="72">
        <v>477</v>
      </c>
      <c r="O19" s="77">
        <v>4</v>
      </c>
      <c r="P19" s="71">
        <v>4</v>
      </c>
    </row>
    <row r="20" spans="1:16" ht="15">
      <c r="A20" s="78" t="s">
        <v>15</v>
      </c>
      <c r="B20" s="75">
        <v>1284</v>
      </c>
      <c r="C20" s="75">
        <v>1287</v>
      </c>
      <c r="D20" s="75">
        <v>1287</v>
      </c>
      <c r="E20" s="65">
        <v>1838</v>
      </c>
      <c r="F20" s="66">
        <v>1845</v>
      </c>
      <c r="G20" s="65">
        <v>14</v>
      </c>
      <c r="H20" s="66">
        <v>15.6</v>
      </c>
      <c r="I20" s="65">
        <v>11.9</v>
      </c>
      <c r="J20" s="66">
        <v>13.8</v>
      </c>
      <c r="K20" s="69">
        <f t="shared" si="0"/>
        <v>10.878010878010878</v>
      </c>
      <c r="L20" s="76">
        <v>12.4</v>
      </c>
      <c r="M20" s="71">
        <v>112.8</v>
      </c>
      <c r="N20" s="71">
        <v>76.5</v>
      </c>
      <c r="O20" s="77">
        <v>0.8</v>
      </c>
      <c r="P20" s="71">
        <v>0.5</v>
      </c>
    </row>
    <row r="21" spans="1:16" ht="15" customHeight="1">
      <c r="A21" s="74" t="s">
        <v>16</v>
      </c>
      <c r="B21" s="75">
        <v>593</v>
      </c>
      <c r="C21" s="75">
        <v>579</v>
      </c>
      <c r="D21" s="75">
        <v>579</v>
      </c>
      <c r="E21" s="65">
        <v>537</v>
      </c>
      <c r="F21" s="66">
        <v>498</v>
      </c>
      <c r="G21" s="65">
        <v>5</v>
      </c>
      <c r="H21" s="66">
        <v>5.3</v>
      </c>
      <c r="I21" s="65">
        <v>3</v>
      </c>
      <c r="J21" s="66">
        <v>4.2</v>
      </c>
      <c r="K21" s="69">
        <f t="shared" si="0"/>
        <v>8.635578583765112</v>
      </c>
      <c r="L21" s="76">
        <v>8.9</v>
      </c>
      <c r="M21" s="71">
        <v>228.6</v>
      </c>
      <c r="N21" s="71">
        <v>238.9</v>
      </c>
      <c r="O21" s="77">
        <v>1.8</v>
      </c>
      <c r="P21" s="71">
        <v>1.8</v>
      </c>
    </row>
    <row r="22" spans="1:16" ht="15">
      <c r="A22" s="78" t="s">
        <v>110</v>
      </c>
      <c r="B22" s="75">
        <v>998</v>
      </c>
      <c r="C22" s="75">
        <v>1037</v>
      </c>
      <c r="D22" s="75">
        <v>1037</v>
      </c>
      <c r="E22" s="65">
        <v>1293.6</v>
      </c>
      <c r="F22" s="66">
        <v>1113.2</v>
      </c>
      <c r="G22" s="65">
        <v>12.1</v>
      </c>
      <c r="H22" s="66">
        <v>13.2</v>
      </c>
      <c r="I22" s="65">
        <v>11.2</v>
      </c>
      <c r="J22" s="66">
        <v>12.1</v>
      </c>
      <c r="K22" s="69">
        <f t="shared" si="0"/>
        <v>11.668273866923819</v>
      </c>
      <c r="L22" s="76">
        <v>13.2</v>
      </c>
      <c r="M22" s="72">
        <v>981.4</v>
      </c>
      <c r="N22" s="71">
        <v>918.6</v>
      </c>
      <c r="O22" s="77">
        <v>7.4</v>
      </c>
      <c r="P22" s="71">
        <v>7.6</v>
      </c>
    </row>
    <row r="23" spans="1:16" ht="15">
      <c r="A23" s="74" t="s">
        <v>31</v>
      </c>
      <c r="B23" s="75">
        <v>1878</v>
      </c>
      <c r="C23" s="75">
        <v>1798</v>
      </c>
      <c r="D23" s="75">
        <v>1805</v>
      </c>
      <c r="E23" s="65">
        <v>4520</v>
      </c>
      <c r="F23" s="66">
        <v>5227</v>
      </c>
      <c r="G23" s="65">
        <v>33.9</v>
      </c>
      <c r="H23" s="66">
        <v>39.5</v>
      </c>
      <c r="I23" s="65">
        <v>34.2</v>
      </c>
      <c r="J23" s="66">
        <v>37.4</v>
      </c>
      <c r="K23" s="69">
        <f t="shared" si="0"/>
        <v>18.781163434903046</v>
      </c>
      <c r="L23" s="76">
        <v>20.3</v>
      </c>
      <c r="M23" s="71">
        <v>351.9</v>
      </c>
      <c r="N23" s="71">
        <v>337.5</v>
      </c>
      <c r="O23" s="77">
        <v>4.1</v>
      </c>
      <c r="P23" s="71">
        <v>3.7</v>
      </c>
    </row>
    <row r="24" spans="1:16" ht="15">
      <c r="A24" s="74" t="s">
        <v>17</v>
      </c>
      <c r="B24" s="75">
        <v>445</v>
      </c>
      <c r="C24" s="75">
        <v>445</v>
      </c>
      <c r="D24" s="75">
        <v>445</v>
      </c>
      <c r="E24" s="65">
        <v>647.2</v>
      </c>
      <c r="F24" s="66">
        <v>538.3</v>
      </c>
      <c r="G24" s="65">
        <v>4.8</v>
      </c>
      <c r="H24" s="66">
        <v>4</v>
      </c>
      <c r="I24" s="65">
        <v>2.4</v>
      </c>
      <c r="J24" s="66">
        <v>2.3</v>
      </c>
      <c r="K24" s="69">
        <f t="shared" si="0"/>
        <v>10.786516853932584</v>
      </c>
      <c r="L24" s="76">
        <v>9.9</v>
      </c>
      <c r="M24" s="71">
        <v>243</v>
      </c>
      <c r="N24" s="71">
        <v>240</v>
      </c>
      <c r="O24" s="77">
        <v>3</v>
      </c>
      <c r="P24" s="71">
        <v>2.1</v>
      </c>
    </row>
    <row r="25" spans="1:16" ht="15">
      <c r="A25" s="74" t="s">
        <v>18</v>
      </c>
      <c r="B25" s="75">
        <v>1440</v>
      </c>
      <c r="C25" s="75">
        <v>1478</v>
      </c>
      <c r="D25" s="75">
        <v>1478</v>
      </c>
      <c r="E25" s="65">
        <v>2982.8</v>
      </c>
      <c r="F25" s="66">
        <v>2408.3</v>
      </c>
      <c r="G25" s="65">
        <v>23</v>
      </c>
      <c r="H25" s="66">
        <v>19.6</v>
      </c>
      <c r="I25" s="65">
        <v>21</v>
      </c>
      <c r="J25" s="66">
        <v>17.8</v>
      </c>
      <c r="K25" s="69">
        <f t="shared" si="0"/>
        <v>15.561569688768605</v>
      </c>
      <c r="L25" s="76">
        <v>14.1</v>
      </c>
      <c r="M25" s="71"/>
      <c r="N25" s="72"/>
      <c r="O25" s="77"/>
      <c r="P25" s="71"/>
    </row>
    <row r="26" spans="1:16" ht="15">
      <c r="A26" s="78" t="s">
        <v>32</v>
      </c>
      <c r="B26" s="75">
        <v>537</v>
      </c>
      <c r="C26" s="75">
        <v>815</v>
      </c>
      <c r="D26" s="75">
        <v>815</v>
      </c>
      <c r="E26" s="65">
        <v>574</v>
      </c>
      <c r="F26" s="66">
        <v>423.3</v>
      </c>
      <c r="G26" s="65">
        <v>6.9</v>
      </c>
      <c r="H26" s="66">
        <v>5.2</v>
      </c>
      <c r="I26" s="65">
        <v>6.5</v>
      </c>
      <c r="J26" s="66">
        <v>4.6</v>
      </c>
      <c r="K26" s="69">
        <f t="shared" si="0"/>
        <v>8.466257668711657</v>
      </c>
      <c r="L26" s="76">
        <v>9.8</v>
      </c>
      <c r="M26" s="72">
        <v>1735</v>
      </c>
      <c r="N26" s="71">
        <v>1648</v>
      </c>
      <c r="O26" s="77">
        <v>10</v>
      </c>
      <c r="P26" s="71">
        <v>10</v>
      </c>
    </row>
    <row r="27" spans="1:16" ht="15">
      <c r="A27" s="78" t="s">
        <v>19</v>
      </c>
      <c r="B27" s="75">
        <v>4388</v>
      </c>
      <c r="C27" s="75">
        <v>4388</v>
      </c>
      <c r="D27" s="75">
        <v>4388</v>
      </c>
      <c r="E27" s="65">
        <v>9331</v>
      </c>
      <c r="F27" s="66">
        <v>6495</v>
      </c>
      <c r="G27" s="65">
        <v>84</v>
      </c>
      <c r="H27" s="66">
        <v>53</v>
      </c>
      <c r="I27" s="65">
        <v>67</v>
      </c>
      <c r="J27" s="66">
        <v>51</v>
      </c>
      <c r="K27" s="69">
        <f t="shared" si="0"/>
        <v>19.143117593436646</v>
      </c>
      <c r="L27" s="76">
        <v>13.3</v>
      </c>
      <c r="M27" s="71">
        <v>695</v>
      </c>
      <c r="N27" s="71">
        <v>846</v>
      </c>
      <c r="O27" s="77">
        <v>6</v>
      </c>
      <c r="P27" s="71">
        <v>6</v>
      </c>
    </row>
    <row r="28" spans="1:16" ht="0.75" customHeight="1" thickBot="1">
      <c r="A28" s="79" t="s">
        <v>111</v>
      </c>
      <c r="B28" s="80">
        <v>100</v>
      </c>
      <c r="C28" s="81">
        <v>100</v>
      </c>
      <c r="D28" s="81">
        <v>100</v>
      </c>
      <c r="E28" s="82">
        <v>68</v>
      </c>
      <c r="F28" s="83">
        <v>0</v>
      </c>
      <c r="G28" s="82">
        <v>0.7</v>
      </c>
      <c r="H28" s="83">
        <v>0.7</v>
      </c>
      <c r="I28" s="82">
        <v>2.4</v>
      </c>
      <c r="J28" s="84">
        <v>2.4</v>
      </c>
      <c r="K28" s="85">
        <f t="shared" si="0"/>
        <v>6.999999999999999</v>
      </c>
      <c r="L28" s="86">
        <v>6.999999999999999</v>
      </c>
      <c r="M28" s="87"/>
      <c r="N28" s="88"/>
      <c r="O28" s="89"/>
      <c r="P28" s="90"/>
    </row>
    <row r="29" spans="1:16" ht="15" thickBot="1">
      <c r="A29" s="91" t="s">
        <v>112</v>
      </c>
      <c r="B29" s="92">
        <f>SUM(B7:B28)</f>
        <v>23107</v>
      </c>
      <c r="C29" s="93">
        <f>SUM(C7:C27)</f>
        <v>23174</v>
      </c>
      <c r="D29" s="93">
        <f>SUM(D7:D27)</f>
        <v>23181</v>
      </c>
      <c r="E29" s="94">
        <f>SUM(E7:E27)</f>
        <v>35510.899999999994</v>
      </c>
      <c r="F29" s="95">
        <f>SUM(F7:F28)</f>
        <v>32115.899999999998</v>
      </c>
      <c r="G29" s="94">
        <f>SUM(G7:G28)</f>
        <v>314</v>
      </c>
      <c r="H29" s="95">
        <f>SUM(H7:H28)</f>
        <v>286.9</v>
      </c>
      <c r="I29" s="94">
        <f>SUM(I7:I28)</f>
        <v>274.29999999999995</v>
      </c>
      <c r="J29" s="96">
        <f>SUM(J7:J28)</f>
        <v>264.1</v>
      </c>
      <c r="K29" s="97">
        <f t="shared" si="0"/>
        <v>13.545576118372805</v>
      </c>
      <c r="L29" s="98">
        <v>12.6</v>
      </c>
      <c r="M29" s="94">
        <f>SUM(M7:M28)</f>
        <v>9990.5</v>
      </c>
      <c r="N29" s="94">
        <f>SUM(N7:N28)</f>
        <v>9692.6</v>
      </c>
      <c r="O29" s="99">
        <f>SUM(O7:O28)</f>
        <v>97.1</v>
      </c>
      <c r="P29" s="95">
        <f>SUM(P7:P28)</f>
        <v>91.1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2018-05-14T07:26:34Z</cp:lastPrinted>
  <dcterms:created xsi:type="dcterms:W3CDTF">2017-08-13T06:13:14Z</dcterms:created>
  <dcterms:modified xsi:type="dcterms:W3CDTF">2018-05-15T06:35:30Z</dcterms:modified>
  <cp:category/>
  <cp:version/>
  <cp:contentType/>
  <cp:contentStatus/>
</cp:coreProperties>
</file>